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435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'Лист2'!$A$1:$K$91</definedName>
  </definedNames>
  <calcPr fullCalcOnLoad="1"/>
</workbook>
</file>

<file path=xl/sharedStrings.xml><?xml version="1.0" encoding="utf-8"?>
<sst xmlns="http://schemas.openxmlformats.org/spreadsheetml/2006/main" count="592" uniqueCount="368">
  <si>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</si>
  <si>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</si>
  <si>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</si>
  <si>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</si>
  <si>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</si>
  <si>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</si>
  <si>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</si>
  <si>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</si>
  <si>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</si>
  <si>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</si>
  <si>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</si>
  <si>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</si>
  <si>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</si>
  <si>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</si>
  <si>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</si>
  <si>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</si>
  <si>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</si>
  <si>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</si>
  <si>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</si>
  <si>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</si>
  <si>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</si>
  <si>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</si>
  <si>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</si>
  <si>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</si>
  <si>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</si>
  <si>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</si>
  <si>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</si>
  <si>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</si>
  <si>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</si>
  <si>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</si>
  <si>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</si>
  <si>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</si>
  <si>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</si>
  <si>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</si>
  <si>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</si>
  <si>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</si>
  <si>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</si>
  <si>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</si>
  <si>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</si>
  <si>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</si>
  <si>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</si>
  <si>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</si>
  <si>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</si>
  <si>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</si>
  <si>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</si>
  <si>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</si>
  <si>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</si>
  <si>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</si>
  <si>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</si>
  <si>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</si>
  <si>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</si>
  <si>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</si>
  <si>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</si>
  <si>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</si>
  <si>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Форма 0503127  с.3</t>
  </si>
  <si>
    <t>0503127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</si>
  <si>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</si>
  <si>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</si>
  <si>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</si>
  <si>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</si>
  <si>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 xml:space="preserve">                          2. Расходы бюджета</t>
  </si>
  <si>
    <t>бюджетных</t>
  </si>
  <si>
    <t>по</t>
  </si>
  <si>
    <t>обязательств</t>
  </si>
  <si>
    <t>ассигно-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</si>
  <si>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</si>
  <si>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</si>
  <si>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</si>
  <si>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</si>
  <si>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</si>
  <si>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</si>
  <si>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</si>
  <si>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</si>
  <si>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</si>
  <si>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</si>
  <si>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</si>
  <si>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</si>
  <si>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</si>
  <si>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</si>
  <si>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</si>
  <si>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</si>
  <si>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</si>
  <si>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</si>
  <si>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</si>
  <si>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 xml:space="preserve">по бюджетной </t>
  </si>
  <si>
    <t>классификации</t>
  </si>
  <si>
    <t xml:space="preserve">через </t>
  </si>
  <si>
    <t>финансовые</t>
  </si>
  <si>
    <t>органы</t>
  </si>
  <si>
    <t xml:space="preserve">ГЛАВНОГО РАСПОРЯДИТЕЛЯ, РАСПОРЯДИТЕЛЯ, ПОЛУЧАТЕЛЯ БЮДЖЕТНЫХ СРЕДСТВ, </t>
  </si>
  <si>
    <t>Субвенции на ВУС</t>
  </si>
  <si>
    <t>НДФЛ</t>
  </si>
  <si>
    <t>Налог на имущество физ.лиц</t>
  </si>
  <si>
    <t>Госпошлина</t>
  </si>
  <si>
    <t>Арендная плата</t>
  </si>
  <si>
    <t>020</t>
  </si>
  <si>
    <t>030</t>
  </si>
  <si>
    <t>000 8 70 00000 00 0000 151</t>
  </si>
  <si>
    <t>000 000 00000 00 0000 000</t>
  </si>
  <si>
    <t>182 000 00000 00 0000 000</t>
  </si>
  <si>
    <t>182 1 05 00000 00 0000 000</t>
  </si>
  <si>
    <t>182 1 06 00000 00 0000 000</t>
  </si>
  <si>
    <t>182 1 06 01030 10 0000 110</t>
  </si>
  <si>
    <t>182 1 06 01030 10 1000 110</t>
  </si>
  <si>
    <t>182 1 06 06000 00 0000 110</t>
  </si>
  <si>
    <t>951 1 08 04020 01 0000 110</t>
  </si>
  <si>
    <t xml:space="preserve">в том числе:  </t>
  </si>
  <si>
    <t>Оплата труда и начисления</t>
  </si>
  <si>
    <t>Функционирование местных администраций</t>
  </si>
  <si>
    <t>Благоустройство</t>
  </si>
  <si>
    <t>Культура</t>
  </si>
  <si>
    <t>Результат исполнения бюджета (дефиц. "-",проф. "+")</t>
  </si>
  <si>
    <t>Х</t>
  </si>
  <si>
    <t>951 01 05 020110 0000 510</t>
  </si>
  <si>
    <t>951 01 05 020110 0000 610</t>
  </si>
  <si>
    <r>
      <t>Наименование бюджета _____________</t>
    </r>
    <r>
      <rPr>
        <u val="single"/>
        <sz val="8"/>
        <rFont val="Arial Cyr"/>
        <family val="0"/>
      </rPr>
      <t>_                             Бюджет Калининского сельского поселения Шолоховского района</t>
    </r>
    <r>
      <rPr>
        <sz val="8"/>
        <rFont val="Arial Cyr"/>
        <family val="2"/>
      </rPr>
      <t>__________________________________________________________________________________________________________</t>
    </r>
  </si>
  <si>
    <t>04226209</t>
  </si>
  <si>
    <t>Налоги на имущество</t>
  </si>
  <si>
    <t>-</t>
  </si>
  <si>
    <t>951</t>
  </si>
  <si>
    <t>Периодичность:    квартальная</t>
  </si>
  <si>
    <t>Осуществление первичного воинского учета</t>
  </si>
  <si>
    <t>Налоги на совокупный доход</t>
  </si>
  <si>
    <t>Земельный налог</t>
  </si>
  <si>
    <t>000 1 11 05000 00 0000 120</t>
  </si>
  <si>
    <t>Национальная безопасность и правоох. деятельность</t>
  </si>
  <si>
    <t>Социальная политика</t>
  </si>
  <si>
    <t>Другие общегосударственные вопросы</t>
  </si>
  <si>
    <t>Налоговые доходы</t>
  </si>
  <si>
    <t>Неналоговые доходы</t>
  </si>
  <si>
    <t>000 1 00 00000 00 0000 000</t>
  </si>
  <si>
    <t>по лимитам</t>
  </si>
  <si>
    <t>строки</t>
  </si>
  <si>
    <t>Физическая культура и спорт</t>
  </si>
  <si>
    <t>Код дохода по бюджетной классификации</t>
  </si>
  <si>
    <t>Код сроки</t>
  </si>
  <si>
    <t>Утвержденные бюджетные назначения</t>
  </si>
  <si>
    <t xml:space="preserve">Главный распорядитель, получатель бюджетных средств, </t>
  </si>
  <si>
    <t>Админинистрация Калининского сельского поселения Шолоховского района Ростовской области</t>
  </si>
  <si>
    <t xml:space="preserve">источников финансирования дефицита бюджета </t>
  </si>
  <si>
    <t xml:space="preserve">главный администратор доходов бюджета, главный администратор </t>
  </si>
  <si>
    <t>Жилищное хозяйство</t>
  </si>
  <si>
    <t>182 1 01 02010 01 1000 110</t>
  </si>
  <si>
    <t>Единый сельхозналог</t>
  </si>
  <si>
    <t>182 1 05 03000 01 0000 110</t>
  </si>
  <si>
    <t>182 1 01 02000 01 0000 110</t>
  </si>
  <si>
    <t>Дотации бюджетам поселений на выравнив.</t>
  </si>
  <si>
    <t xml:space="preserve">Прочие субвенции бюджетам поселений </t>
  </si>
  <si>
    <t>Налоговые и неналоговые доходы всего</t>
  </si>
  <si>
    <t>Уплата налогов, сборов и иных платежей</t>
  </si>
  <si>
    <t>Прочие расходы (спорт.мероприятия)</t>
  </si>
  <si>
    <t>Другие вопросы в области национальной экономики</t>
  </si>
  <si>
    <t>Код расхода по бюджетной классификации</t>
  </si>
  <si>
    <t>Лимиты бюджетных обязательств</t>
  </si>
  <si>
    <t>Жилищно-коммунальное хозяйство</t>
  </si>
  <si>
    <t>Уплата налога на имущество организаций и зем.налога</t>
  </si>
  <si>
    <t>Пенсии, пособия, выплачиваемые организ.сект.гос.управл.</t>
  </si>
  <si>
    <t>182 1 05 03010 01 0000 110</t>
  </si>
  <si>
    <t>182 1 05 03010 01 1000 110</t>
  </si>
  <si>
    <t>182 1 01 02010 01 0000 110</t>
  </si>
  <si>
    <t>Штрафы, санкции, возмещение ущерба</t>
  </si>
  <si>
    <t>182 1 01 02020 01 0000 110</t>
  </si>
  <si>
    <t>182 1 01 02030 01 0000 110</t>
  </si>
  <si>
    <t>182 1 01 02020 01 1000 110</t>
  </si>
  <si>
    <t>182 1 01 02030 01 1000 110</t>
  </si>
  <si>
    <t>182 1 01 02030 01 3000 110</t>
  </si>
  <si>
    <t>Денежные взыскания (штрафы) за несоблюдение муниципально-правовых актов</t>
  </si>
  <si>
    <t>000 1 16 00000 00 0000 000</t>
  </si>
  <si>
    <t>Администрация Калининского сельского поселения</t>
  </si>
  <si>
    <t>МП "Обеспеч.обществ.порядка и противод.преступн."  подпр."Противодействие коррупции"</t>
  </si>
  <si>
    <t>Дорожное хозяйство</t>
  </si>
  <si>
    <t>Софинансир.расходов на ремонт и содержание дорог</t>
  </si>
  <si>
    <t>МП "Благоустр.терр.пос. и обесп.качест.ЖКУ" подпр. "Оформ.права мун.собствен." (оценка зем.уч., межев.)</t>
  </si>
  <si>
    <t>Коммунальное хозяйство</t>
  </si>
  <si>
    <t>Расходы на технич.обслуж.газопровода</t>
  </si>
  <si>
    <t>Молодежная политика и оздоровление детей</t>
  </si>
  <si>
    <t>МП "Молодежь Калининского СП" подп."Поддер. молод.иниц."</t>
  </si>
  <si>
    <t xml:space="preserve">           по ОКТМО</t>
  </si>
  <si>
    <t>60659425</t>
  </si>
  <si>
    <t>Коммунальные услуги (уличное освещение)</t>
  </si>
  <si>
    <t>Подп."Создание усл.для обеспеч.кач.коммун.услугами нас."</t>
  </si>
  <si>
    <t>951 1 17 05050 10 0000 180</t>
  </si>
  <si>
    <t>Получение кредитов от других бюджетов</t>
  </si>
  <si>
    <t>Погашение бюджетами поселений кредитов</t>
  </si>
  <si>
    <t>951 01 03 010010 0000 710</t>
  </si>
  <si>
    <t>951 01 03 010010 0000 810</t>
  </si>
  <si>
    <t>000 01 00 000000 0000 000</t>
  </si>
  <si>
    <t>Бюджетные кредиты</t>
  </si>
  <si>
    <t>000 01 03 000000 0000 000</t>
  </si>
  <si>
    <t>182 1 06 01030 10 2100 110</t>
  </si>
  <si>
    <t>182 1 06 06033 10 1000 110</t>
  </si>
  <si>
    <t>182 1 06 06033 10 2100 110</t>
  </si>
  <si>
    <t>182 1 06 06043 10 1000 110</t>
  </si>
  <si>
    <t>182 1 06 06043 10 2100 110</t>
  </si>
  <si>
    <t>Земельный налог с организаций</t>
  </si>
  <si>
    <t>182 1 06 06030 00 0000 110</t>
  </si>
  <si>
    <t>182 1 06 06040 00 0000 110</t>
  </si>
  <si>
    <t>Земельный налог с физ.лиц.</t>
  </si>
  <si>
    <t>815 1 11 05025 10 0000 120</t>
  </si>
  <si>
    <t>МП "Обеспеч. Общест.поряка и противодейств. Преступн." подпр. "Комплесные меры прот. Наркотикам"</t>
  </si>
  <si>
    <t>МП "Защита населения и тер от ЧС, обеспеч. пож. безопас."</t>
  </si>
  <si>
    <t>182 1 01 02030 01 2100 110</t>
  </si>
  <si>
    <t>951 1 08 04020 01 1000 110</t>
  </si>
  <si>
    <t>182 1 01 02010 01 3000 110</t>
  </si>
  <si>
    <t>Доходы от продажи матер. и немат. активов</t>
  </si>
  <si>
    <t>000 1 14 00000 00 0000 000</t>
  </si>
  <si>
    <t>Доходы от продажи земельных участков, находящихся в собственности поселений</t>
  </si>
  <si>
    <t>951 1 14 06025 10 0000 430</t>
  </si>
  <si>
    <t>802 1 16 51040 02 0000 140</t>
  </si>
  <si>
    <t>857 1 16 51040 02 0000 140</t>
  </si>
  <si>
    <t xml:space="preserve">За зем уч. после разграничения </t>
  </si>
  <si>
    <t>182 1 06 06043 10 3000 110</t>
  </si>
  <si>
    <t>951 1 16 18050 10 0000 140</t>
  </si>
  <si>
    <t>Денежные взыскания (штрафы) за нарушение бюджетного законодательства</t>
  </si>
  <si>
    <t>182 1 05 03010 01 2100 110</t>
  </si>
  <si>
    <t xml:space="preserve">Прочие неналоговые доходы бюджетов поселений </t>
  </si>
  <si>
    <t>182 1 0606043 10 4000 110</t>
  </si>
  <si>
    <t xml:space="preserve">Главный бухгалтер ________________ </t>
  </si>
  <si>
    <t>182 1 01 02010 01 2100 110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</si>
  <si>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</si>
  <si>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</si>
  <si>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</si>
  <si>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 (МП "Развитие информ.технолог.")</t>
  </si>
  <si>
    <t xml:space="preserve">0100 00 0 00 00000 000 </t>
  </si>
  <si>
    <t xml:space="preserve">0104 00 0 00 00000 000 </t>
  </si>
  <si>
    <t xml:space="preserve">0104 10 1 00 25290 244 </t>
  </si>
  <si>
    <t xml:space="preserve">0104 10 1 00 25290 240 </t>
  </si>
  <si>
    <t xml:space="preserve">0104 12 3 00 00110 120 </t>
  </si>
  <si>
    <t xml:space="preserve">0104 12 3 00 00000 000 </t>
  </si>
  <si>
    <t xml:space="preserve">0104 12 3 00 00110 121 </t>
  </si>
  <si>
    <t>0104 12 3 00 00110 122</t>
  </si>
  <si>
    <t>0104 12 3 00 00110 129</t>
  </si>
  <si>
    <t>0104 12 3 00 00190 240</t>
  </si>
  <si>
    <t xml:space="preserve">0104 12 3 00 00190 244 </t>
  </si>
  <si>
    <t xml:space="preserve">0104 12 3 00 72390 244 </t>
  </si>
  <si>
    <t>0113 00 0 00 00000 000</t>
  </si>
  <si>
    <t>0113 08 1 00 00000 000</t>
  </si>
  <si>
    <t xml:space="preserve">0113 08 1 00 25200 244 </t>
  </si>
  <si>
    <t>Прочая закупка товаров, работ и услуг для обеспечения государственных (муниципальных) нужд (услуги редакции)</t>
  </si>
  <si>
    <t xml:space="preserve">0113 12 3 00 99990 851 </t>
  </si>
  <si>
    <t xml:space="preserve">0113 12 3 00 99990 852 </t>
  </si>
  <si>
    <t xml:space="preserve">0203 12 3 00 51180 000 </t>
  </si>
  <si>
    <t xml:space="preserve">0203 12 3 00 51180 121 </t>
  </si>
  <si>
    <t xml:space="preserve">0203 12 3 00 51180 129 </t>
  </si>
  <si>
    <t>0300 00 0 00 00000 000</t>
  </si>
  <si>
    <t>0310 00 0 00 00000 000</t>
  </si>
  <si>
    <t xml:space="preserve">0310 09 1 00 25250 244 </t>
  </si>
  <si>
    <t>0400 00 0 00 00000 000</t>
  </si>
  <si>
    <t>0409 00 0 00 00000 000</t>
  </si>
  <si>
    <t>0412 00 0 00 00000 000</t>
  </si>
  <si>
    <t xml:space="preserve">0412 05 4 00 25140 244 </t>
  </si>
  <si>
    <t>0501 00 0 0000 000 000</t>
  </si>
  <si>
    <t>0500 00 0 0000 000 000</t>
  </si>
  <si>
    <t>0502 00 0 00 00000 000</t>
  </si>
  <si>
    <t>0502 05 3 00 00000 000</t>
  </si>
  <si>
    <t xml:space="preserve">0502 05 3 00 25130 244 </t>
  </si>
  <si>
    <t>Прочая закупка товаров, работ и услуг для обеспечения государственных (муниципальных) нужд</t>
  </si>
  <si>
    <t xml:space="preserve">0409 06 1 00 S3510 244 </t>
  </si>
  <si>
    <t>0503 00 0 00 00000 000</t>
  </si>
  <si>
    <t>0707 00 0 00 00000 000</t>
  </si>
  <si>
    <t xml:space="preserve">0707 02 1 00 25020 244 </t>
  </si>
  <si>
    <t xml:space="preserve">0707 02 2 00 25030 244 </t>
  </si>
  <si>
    <t xml:space="preserve">0707 08 3 00 25240 244 </t>
  </si>
  <si>
    <t>0801 00 0 00 00000 000</t>
  </si>
  <si>
    <t xml:space="preserve">0801 03 1 00 00590 611 </t>
  </si>
  <si>
    <t xml:space="preserve">1001 01 1 00 25010 321 </t>
  </si>
  <si>
    <t xml:space="preserve">1102 04 1 00 25050 244 </t>
  </si>
  <si>
    <t>1100 00 0 00 00000 000</t>
  </si>
  <si>
    <t>Иные закупки товаров, работ и услуг для обеспечения государственных (муницип.) нужд МП "Развитие информ.технологий"</t>
  </si>
  <si>
    <t>Иные закупки  товаров, работ и услуг для гос.нужд</t>
  </si>
  <si>
    <t>Прочая закупка товаров, работ, услуг для гос. нужд</t>
  </si>
  <si>
    <t>0104 12 3 00 72390 240</t>
  </si>
  <si>
    <t>Иные закупки товаров, работ и услуг для гос.нужд</t>
  </si>
  <si>
    <t>Прочая закупка товаров, работ услуг (протоколы)</t>
  </si>
  <si>
    <t>Прочая закупка товаров, работ и услуг МП "Обеспеч.обществ.порядка и прот. преступности" подпр. "Противод. терририз. и экстремизм"</t>
  </si>
  <si>
    <t>Субсидии бюджетным учереждениям (Муниципальное задание)</t>
  </si>
  <si>
    <t xml:space="preserve">0113 12 3 00 99990 853 </t>
  </si>
  <si>
    <t xml:space="preserve">0113 08 2 00 25220 244 </t>
  </si>
  <si>
    <t>0501 05 2 00 99990 244</t>
  </si>
  <si>
    <t>Расходы на выплату персоналу государственных (муницип.) органов</t>
  </si>
  <si>
    <t xml:space="preserve">0113 12 3 00 99990 850 </t>
  </si>
  <si>
    <t>Уплата проч. налогов, сборов и иных плат.(взносы на кап.рем. МКД)</t>
  </si>
  <si>
    <t>МП "Моложежь КСП"подп."Формир. патриотизма в молодежной среде"</t>
  </si>
  <si>
    <t>0203 12 3 00 51180 120</t>
  </si>
  <si>
    <t>0502 05 3 00 25130 240</t>
  </si>
  <si>
    <t>182 1 06 06033 10 3000 110</t>
  </si>
  <si>
    <t>182 1 05 03010 01 3000 110</t>
  </si>
  <si>
    <t>Денежные взыскания (штрафы) за нарушение антимонопольного законодательства</t>
  </si>
  <si>
    <t>951 1 16 90050 10 0000 140</t>
  </si>
  <si>
    <t>Прочие поступления от денежных взысканий (штрафов)  и иных сумм возмещение ущерба</t>
  </si>
  <si>
    <t>161 1 16 33050 10 6 000 140</t>
  </si>
  <si>
    <t>Межбюджетные трансферты</t>
  </si>
  <si>
    <t>0113 08 2 00 00000 000</t>
  </si>
  <si>
    <t xml:space="preserve">0113 08 2 00 25230 244 </t>
  </si>
  <si>
    <t xml:space="preserve">0409 06 1 00 85130 244 </t>
  </si>
  <si>
    <t>Расходы на ремонт и содержание дорог (район.средства)</t>
  </si>
  <si>
    <t>Уплата иных платежей (СМО и НВОС)</t>
  </si>
  <si>
    <t>Уплата прочих налогов, сборов (трансп.нал.)</t>
  </si>
  <si>
    <t>Прочая закупка товаров, работ и услуг для обеспечения государственных (муниципальных) нужд (опашка и приобретение противопож. оборудования)</t>
  </si>
  <si>
    <t>Передача имущества казны ОИЗО</t>
  </si>
  <si>
    <t>183 1 01 02020 01 2100 110</t>
  </si>
  <si>
    <t xml:space="preserve">1000 00 0 00 00000 000 </t>
  </si>
  <si>
    <t>0700 00 0 00 00000 000</t>
  </si>
  <si>
    <t>Образование</t>
  </si>
  <si>
    <t>Национальная экономика</t>
  </si>
  <si>
    <t>182 1 01 02010 01 4000 110</t>
  </si>
  <si>
    <t>М.С. Бондарева</t>
  </si>
  <si>
    <t>Прочие межбюджетные трансферты</t>
  </si>
  <si>
    <t>0801 03 1 00 25040 244</t>
  </si>
  <si>
    <t>Прочая закупка товаров, работ и услуг (ремонт памятников)</t>
  </si>
  <si>
    <t xml:space="preserve">     Неисполненные назначения</t>
  </si>
  <si>
    <t>0705 00 0 00 00000 000</t>
  </si>
  <si>
    <t>0705 12 1 00 25320 244</t>
  </si>
  <si>
    <t xml:space="preserve">                                       (подпись)                </t>
  </si>
  <si>
    <t>(расшифровка подписи)</t>
  </si>
  <si>
    <t>Профессиональная подготовка, переподготовка и повышение квалификации</t>
  </si>
  <si>
    <t>Прочая закупка товаров, работ и услуг для обеспечения государственных (муниципальных) нужд (обучение специалистов)</t>
  </si>
  <si>
    <t>0503 05 1 00 99990 244</t>
  </si>
  <si>
    <t xml:space="preserve">0503 05 1 00 25330 244 </t>
  </si>
  <si>
    <t>Мероприятия по благоустройству (акарицидная обработка территории, обслуж. улич и прочее)</t>
  </si>
  <si>
    <t>951 1 14 02052 10 0000 410</t>
  </si>
  <si>
    <t>0203 12 3 00 51180 244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</si>
  <si>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</t>
  </si>
  <si>
    <t>0203 12 3 00 51180 240</t>
  </si>
  <si>
    <t>Расходы на содержание аппарата</t>
  </si>
  <si>
    <t>951 2 02 15001 10 0000 150</t>
  </si>
  <si>
    <t>951 2 02 35118 10 0000 150</t>
  </si>
  <si>
    <t>951 2 02 30024 10 0000 150</t>
  </si>
  <si>
    <t>951 2 02 40014 10 0000 150</t>
  </si>
  <si>
    <t>951 2 02 49999 10 0000 150</t>
  </si>
  <si>
    <t>Прочая закупка товаров работ и услуг (Капитальный ремонт памятников)</t>
  </si>
  <si>
    <t>0104 13 2 00 85120 540</t>
  </si>
  <si>
    <t>0104 13 2 00 00000 540</t>
  </si>
  <si>
    <t>Иные межбюджетные трансферты (МФК)</t>
  </si>
  <si>
    <t>0801 03 1 00 25430 244</t>
  </si>
  <si>
    <t>Прочая закупка товаров, работ и услуг (строительный контроль)</t>
  </si>
  <si>
    <t>0801 03 1 00 99990 244</t>
  </si>
  <si>
    <t>Прочая закупка товаров работ и услуг (прочие мероприятия)</t>
  </si>
  <si>
    <t>0801 03 1 00 S3320 243</t>
  </si>
  <si>
    <t xml:space="preserve">Руководитель      __________________ </t>
  </si>
  <si>
    <t>В.Н. Усачев</t>
  </si>
  <si>
    <t>0503 07 1 00 25190 244</t>
  </si>
  <si>
    <t>Исполнение судебных актов</t>
  </si>
  <si>
    <t>0502 05 3 00 99990 244</t>
  </si>
  <si>
    <t>Прочая закупка товаров, работ и услуг для обеспечения государственных (муниципальных) нужд (тех.задание для аукционной документации)</t>
  </si>
  <si>
    <t>Прочая закупка товаров, работ и услуг для обеспечения государственных (муниципальных) нужд (приобретение энергоэффективных ламп)</t>
  </si>
  <si>
    <t>0502 05 3 00 99990 240</t>
  </si>
  <si>
    <t>0503 05 1 0025400 244</t>
  </si>
  <si>
    <t>0113 15 1 00 25460 244</t>
  </si>
  <si>
    <t>Прочая закупка товаров, работ и услуг МП "Доступная среда" подпр. "Адаптация приоритетных объектов"</t>
  </si>
  <si>
    <t>0503 05 1 0025070 244</t>
  </si>
  <si>
    <t>Прочая закупка товаров, работ и услуг для обеспечения государственных (муниципальных) нужд (благоустройство кладбищ)</t>
  </si>
  <si>
    <t>Прочая закупка товаров, работ и услуг для обеспечения государственных (муниципальных) нужд (сбор и вывоз ТБО)</t>
  </si>
  <si>
    <t>0503 07 1 00 00000 240</t>
  </si>
  <si>
    <t>МП " Энергоэффективность" подпрограмма "Энергоэффективность"</t>
  </si>
  <si>
    <t>0503 051 00 00000 240</t>
  </si>
  <si>
    <r>
      <t xml:space="preserve">экономической службы        ____________________   </t>
    </r>
    <r>
      <rPr>
        <u val="single"/>
        <sz val="8"/>
        <rFont val="Arial Cyr"/>
        <family val="0"/>
      </rPr>
      <t xml:space="preserve">    </t>
    </r>
  </si>
  <si>
    <t>О.В. Рвачева</t>
  </si>
  <si>
    <t>Прочая закупка товаров,работ и услуг ( реконструкция котельной)</t>
  </si>
  <si>
    <t>0113 12 3 00 99990 831</t>
  </si>
  <si>
    <t>прочая закупка товаров, работ и услуг для обеспечения государственных и (муниципальных) нужд ( контейнеры для мусора)</t>
  </si>
  <si>
    <t>0502 05 3 00 85230 244</t>
  </si>
  <si>
    <t xml:space="preserve">                                                                        на  1 июля  2019 г.</t>
  </si>
  <si>
    <t>01.07.2019</t>
  </si>
  <si>
    <t>01 июля 2019 г.</t>
  </si>
  <si>
    <t>Расходы на строительный контроль за выполнение работ по объекту теплоэнергетики</t>
  </si>
  <si>
    <t>0502 05 3 00 S3220 414</t>
  </si>
  <si>
    <t>0502 05 3 00 25431 244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</si>
</sst>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00"/>
    <numFmt numFmtId="186" formatCode="0.0000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 Cyr"/>
      <family val="0"/>
    </font>
    <font>
      <sz val="8.5"/>
      <name val="Arial Cyr"/>
      <family val="0"/>
    </font>
    <font>
      <b/>
      <sz val="8.5"/>
      <name val="Arial Cyr"/>
      <family val="2"/>
    </font>
    <font>
      <sz val="8.5"/>
      <name val="Arial"/>
      <family val="2"/>
    </font>
    <font>
      <b/>
      <sz val="8.5"/>
      <name val="Arial"/>
      <family val="2"/>
    </font>
    <font>
      <sz val="9"/>
      <name val="Arial CYR"/>
      <family val="2"/>
    </font>
    <font>
      <sz val="9"/>
      <name val="Arial Cyr"/>
      <family val="0"/>
    </font>
    <font>
      <b/>
      <sz val="9"/>
      <name val="Arial Cyr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10"/>
      <name val="Arial"/>
      <family val="2"/>
    </font>
    <font>
      <sz val="8.5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7" borderId="1" applyNumberFormat="0" applyAlignment="0" applyProtection="0"/>
    <xf numFmtId="0" fontId="22" fillId="15" borderId="2" applyNumberFormat="0" applyAlignment="0" applyProtection="0"/>
    <xf numFmtId="0" fontId="23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6" borderId="7" applyNumberFormat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25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4" xfId="0" applyBorder="1" applyAlignment="1">
      <alignment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Continuous"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left"/>
    </xf>
    <xf numFmtId="49" fontId="4" fillId="0" borderId="23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4" fillId="0" borderId="33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49" fontId="4" fillId="0" borderId="34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49" fontId="4" fillId="0" borderId="30" xfId="0" applyNumberFormat="1" applyFont="1" applyBorder="1" applyAlignment="1">
      <alignment horizontal="center" wrapText="1"/>
    </xf>
    <xf numFmtId="2" fontId="8" fillId="0" borderId="30" xfId="0" applyNumberFormat="1" applyFont="1" applyFill="1" applyBorder="1" applyAlignment="1">
      <alignment horizontal="center"/>
    </xf>
    <xf numFmtId="4" fontId="4" fillId="0" borderId="30" xfId="0" applyNumberFormat="1" applyFont="1" applyBorder="1" applyAlignment="1">
      <alignment horizontal="center"/>
    </xf>
    <xf numFmtId="49" fontId="8" fillId="0" borderId="30" xfId="0" applyNumberFormat="1" applyFont="1" applyFill="1" applyBorder="1" applyAlignment="1">
      <alignment/>
    </xf>
    <xf numFmtId="49" fontId="7" fillId="0" borderId="30" xfId="0" applyNumberFormat="1" applyFont="1" applyFill="1" applyBorder="1" applyAlignment="1">
      <alignment/>
    </xf>
    <xf numFmtId="2" fontId="7" fillId="0" borderId="30" xfId="0" applyNumberFormat="1" applyFont="1" applyFill="1" applyBorder="1" applyAlignment="1">
      <alignment horizontal="center"/>
    </xf>
    <xf numFmtId="49" fontId="4" fillId="0" borderId="30" xfId="0" applyNumberFormat="1" applyFont="1" applyBorder="1" applyAlignment="1">
      <alignment horizontal="left" wrapText="1"/>
    </xf>
    <xf numFmtId="2" fontId="4" fillId="0" borderId="3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35" xfId="0" applyFont="1" applyBorder="1" applyAlignment="1">
      <alignment horizontal="left" wrapText="1"/>
    </xf>
    <xf numFmtId="0" fontId="4" fillId="0" borderId="14" xfId="0" applyFont="1" applyBorder="1" applyAlignment="1">
      <alignment/>
    </xf>
    <xf numFmtId="0" fontId="9" fillId="0" borderId="0" xfId="0" applyFont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top"/>
    </xf>
    <xf numFmtId="49" fontId="4" fillId="0" borderId="40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left"/>
    </xf>
    <xf numFmtId="49" fontId="4" fillId="0" borderId="27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2" xfId="0" applyFont="1" applyBorder="1" applyAlignment="1">
      <alignment horizontal="left"/>
    </xf>
    <xf numFmtId="0" fontId="4" fillId="0" borderId="24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49" fontId="0" fillId="0" borderId="0" xfId="0" applyNumberFormat="1" applyBorder="1" applyAlignment="1">
      <alignment horizontal="left"/>
    </xf>
    <xf numFmtId="49" fontId="5" fillId="0" borderId="3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 horizontal="left"/>
    </xf>
    <xf numFmtId="49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49" fontId="10" fillId="0" borderId="0" xfId="0" applyNumberFormat="1" applyFont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2" fontId="10" fillId="0" borderId="30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wrapText="1"/>
    </xf>
    <xf numFmtId="49" fontId="13" fillId="0" borderId="30" xfId="0" applyNumberFormat="1" applyFont="1" applyFill="1" applyBorder="1" applyAlignment="1">
      <alignment horizontal="center"/>
    </xf>
    <xf numFmtId="2" fontId="13" fillId="0" borderId="30" xfId="0" applyNumberFormat="1" applyFont="1" applyFill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2" fontId="10" fillId="0" borderId="30" xfId="0" applyNumberFormat="1" applyFont="1" applyBorder="1" applyAlignment="1">
      <alignment horizontal="center"/>
    </xf>
    <xf numFmtId="49" fontId="13" fillId="0" borderId="30" xfId="0" applyNumberFormat="1" applyFont="1" applyFill="1" applyBorder="1" applyAlignment="1">
      <alignment/>
    </xf>
    <xf numFmtId="49" fontId="12" fillId="0" borderId="30" xfId="0" applyNumberFormat="1" applyFont="1" applyFill="1" applyBorder="1" applyAlignment="1">
      <alignment/>
    </xf>
    <xf numFmtId="2" fontId="12" fillId="0" borderId="30" xfId="0" applyNumberFormat="1" applyFont="1" applyFill="1" applyBorder="1" applyAlignment="1">
      <alignment horizontal="center"/>
    </xf>
    <xf numFmtId="2" fontId="10" fillId="0" borderId="30" xfId="0" applyNumberFormat="1" applyFont="1" applyBorder="1" applyAlignment="1">
      <alignment horizontal="center"/>
    </xf>
    <xf numFmtId="49" fontId="11" fillId="0" borderId="30" xfId="0" applyNumberFormat="1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49" fontId="11" fillId="0" borderId="30" xfId="0" applyNumberFormat="1" applyFont="1" applyBorder="1" applyAlignment="1">
      <alignment horizontal="center" wrapText="1"/>
    </xf>
    <xf numFmtId="0" fontId="10" fillId="0" borderId="30" xfId="0" applyFont="1" applyBorder="1" applyAlignment="1">
      <alignment horizontal="left" wrapText="1"/>
    </xf>
    <xf numFmtId="0" fontId="10" fillId="0" borderId="30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0" xfId="0" applyFont="1" applyAlignment="1">
      <alignment/>
    </xf>
    <xf numFmtId="0" fontId="10" fillId="0" borderId="19" xfId="0" applyFont="1" applyBorder="1" applyAlignment="1">
      <alignment/>
    </xf>
    <xf numFmtId="49" fontId="12" fillId="0" borderId="19" xfId="0" applyNumberFormat="1" applyFont="1" applyFill="1" applyBorder="1" applyAlignment="1">
      <alignment/>
    </xf>
    <xf numFmtId="2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0" fontId="0" fillId="0" borderId="0" xfId="0" applyFont="1" applyAlignment="1">
      <alignment/>
    </xf>
    <xf numFmtId="49" fontId="5" fillId="0" borderId="30" xfId="0" applyNumberFormat="1" applyFont="1" applyBorder="1" applyAlignment="1">
      <alignment horizontal="left" wrapText="1"/>
    </xf>
    <xf numFmtId="4" fontId="5" fillId="0" borderId="30" xfId="0" applyNumberFormat="1" applyFont="1" applyBorder="1" applyAlignment="1">
      <alignment horizontal="center"/>
    </xf>
    <xf numFmtId="0" fontId="1" fillId="0" borderId="0" xfId="0" applyFont="1" applyAlignment="1">
      <alignment/>
    </xf>
    <xf numFmtId="4" fontId="5" fillId="0" borderId="30" xfId="0" applyNumberFormat="1" applyFont="1" applyBorder="1" applyAlignment="1">
      <alignment horizontal="center"/>
    </xf>
    <xf numFmtId="0" fontId="10" fillId="0" borderId="3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2" fontId="10" fillId="0" borderId="31" xfId="0" applyNumberFormat="1" applyFont="1" applyBorder="1" applyAlignment="1">
      <alignment horizontal="center"/>
    </xf>
    <xf numFmtId="0" fontId="13" fillId="0" borderId="24" xfId="0" applyFont="1" applyBorder="1" applyAlignment="1">
      <alignment wrapText="1"/>
    </xf>
    <xf numFmtId="0" fontId="12" fillId="0" borderId="24" xfId="0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2" fontId="11" fillId="0" borderId="31" xfId="0" applyNumberFormat="1" applyFont="1" applyBorder="1" applyAlignment="1">
      <alignment horizontal="center"/>
    </xf>
    <xf numFmtId="2" fontId="10" fillId="0" borderId="31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0" fontId="12" fillId="0" borderId="26" xfId="0" applyFont="1" applyFill="1" applyBorder="1" applyAlignment="1">
      <alignment wrapText="1"/>
    </xf>
    <xf numFmtId="0" fontId="12" fillId="0" borderId="29" xfId="0" applyFont="1" applyFill="1" applyBorder="1" applyAlignment="1">
      <alignment wrapText="1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2" fontId="11" fillId="0" borderId="30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0" fontId="7" fillId="0" borderId="30" xfId="0" applyFont="1" applyBorder="1" applyAlignment="1">
      <alignment wrapText="1"/>
    </xf>
    <xf numFmtId="49" fontId="10" fillId="0" borderId="30" xfId="0" applyNumberFormat="1" applyFont="1" applyFill="1" applyBorder="1" applyAlignment="1">
      <alignment horizontal="center" wrapText="1"/>
    </xf>
    <xf numFmtId="2" fontId="10" fillId="0" borderId="3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2" fontId="12" fillId="0" borderId="19" xfId="0" applyNumberFormat="1" applyFont="1" applyFill="1" applyBorder="1" applyAlignment="1">
      <alignment horizontal="center"/>
    </xf>
    <xf numFmtId="2" fontId="10" fillId="0" borderId="21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wrapText="1"/>
    </xf>
    <xf numFmtId="0" fontId="4" fillId="0" borderId="30" xfId="0" applyFont="1" applyBorder="1" applyAlignment="1">
      <alignment horizontal="left" wrapText="1"/>
    </xf>
    <xf numFmtId="0" fontId="7" fillId="0" borderId="30" xfId="0" applyFont="1" applyBorder="1" applyAlignment="1">
      <alignment/>
    </xf>
    <xf numFmtId="0" fontId="8" fillId="0" borderId="30" xfId="0" applyFont="1" applyBorder="1" applyAlignment="1">
      <alignment/>
    </xf>
    <xf numFmtId="2" fontId="5" fillId="0" borderId="3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/>
    </xf>
    <xf numFmtId="0" fontId="8" fillId="0" borderId="30" xfId="0" applyFont="1" applyBorder="1" applyAlignment="1">
      <alignment wrapText="1"/>
    </xf>
    <xf numFmtId="0" fontId="13" fillId="0" borderId="24" xfId="0" applyFont="1" applyFill="1" applyBorder="1" applyAlignment="1">
      <alignment/>
    </xf>
    <xf numFmtId="0" fontId="13" fillId="0" borderId="30" xfId="0" applyFont="1" applyFill="1" applyBorder="1" applyAlignment="1">
      <alignment wrapText="1"/>
    </xf>
    <xf numFmtId="0" fontId="4" fillId="0" borderId="0" xfId="0" applyFont="1" applyFill="1" applyAlignment="1">
      <alignment horizontal="left"/>
    </xf>
    <xf numFmtId="49" fontId="4" fillId="0" borderId="15" xfId="0" applyNumberFormat="1" applyFont="1" applyFill="1" applyBorder="1" applyAlignment="1">
      <alignment horizontal="center"/>
    </xf>
    <xf numFmtId="49" fontId="4" fillId="0" borderId="42" xfId="0" applyNumberFormat="1" applyFont="1" applyBorder="1" applyAlignment="1">
      <alignment horizontal="center" wrapText="1"/>
    </xf>
    <xf numFmtId="49" fontId="4" fillId="0" borderId="45" xfId="0" applyNumberFormat="1" applyFont="1" applyBorder="1" applyAlignment="1">
      <alignment horizontal="center" wrapText="1"/>
    </xf>
    <xf numFmtId="0" fontId="4" fillId="0" borderId="31" xfId="0" applyFont="1" applyBorder="1" applyAlignment="1">
      <alignment horizontal="left" wrapText="1"/>
    </xf>
    <xf numFmtId="0" fontId="4" fillId="0" borderId="31" xfId="0" applyFont="1" applyFill="1" applyBorder="1" applyAlignment="1">
      <alignment horizontal="left" wrapText="1"/>
    </xf>
    <xf numFmtId="49" fontId="4" fillId="0" borderId="45" xfId="0" applyNumberFormat="1" applyFont="1" applyFill="1" applyBorder="1" applyAlignment="1">
      <alignment horizontal="center" wrapText="1"/>
    </xf>
    <xf numFmtId="49" fontId="4" fillId="0" borderId="30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 horizontal="left" wrapText="1"/>
    </xf>
    <xf numFmtId="49" fontId="4" fillId="0" borderId="28" xfId="0" applyNumberFormat="1" applyFont="1" applyFill="1" applyBorder="1" applyAlignment="1">
      <alignment horizontal="center" wrapText="1"/>
    </xf>
    <xf numFmtId="2" fontId="12" fillId="15" borderId="3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2" fontId="7" fillId="0" borderId="30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2" fontId="7" fillId="15" borderId="30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 wrapText="1"/>
    </xf>
    <xf numFmtId="2" fontId="10" fillId="0" borderId="32" xfId="0" applyNumberFormat="1" applyFont="1" applyBorder="1" applyAlignment="1">
      <alignment horizontal="center"/>
    </xf>
    <xf numFmtId="0" fontId="12" fillId="0" borderId="24" xfId="0" applyFont="1" applyFill="1" applyBorder="1" applyAlignment="1">
      <alignment/>
    </xf>
    <xf numFmtId="49" fontId="14" fillId="0" borderId="41" xfId="0" applyNumberFormat="1" applyFont="1" applyBorder="1" applyAlignment="1">
      <alignment vertical="center"/>
    </xf>
    <xf numFmtId="49" fontId="14" fillId="0" borderId="19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9" fontId="14" fillId="0" borderId="31" xfId="0" applyNumberFormat="1" applyFont="1" applyBorder="1" applyAlignment="1">
      <alignment horizontal="center" vertical="center"/>
    </xf>
    <xf numFmtId="2" fontId="16" fillId="0" borderId="31" xfId="0" applyNumberFormat="1" applyFont="1" applyBorder="1" applyAlignment="1">
      <alignment horizontal="center"/>
    </xf>
    <xf numFmtId="2" fontId="14" fillId="0" borderId="31" xfId="0" applyNumberFormat="1" applyFont="1" applyBorder="1" applyAlignment="1">
      <alignment horizontal="center"/>
    </xf>
    <xf numFmtId="2" fontId="17" fillId="0" borderId="30" xfId="0" applyNumberFormat="1" applyFont="1" applyFill="1" applyBorder="1" applyAlignment="1">
      <alignment horizontal="center"/>
    </xf>
    <xf numFmtId="2" fontId="15" fillId="0" borderId="31" xfId="0" applyNumberFormat="1" applyFont="1" applyFill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9" fontId="12" fillId="0" borderId="0" xfId="0" applyNumberFormat="1" applyFont="1" applyFill="1" applyBorder="1" applyAlignment="1">
      <alignment/>
    </xf>
    <xf numFmtId="2" fontId="4" fillId="0" borderId="17" xfId="0" applyNumberFormat="1" applyFont="1" applyBorder="1" applyAlignment="1">
      <alignment horizontal="center"/>
    </xf>
    <xf numFmtId="0" fontId="10" fillId="0" borderId="30" xfId="0" applyNumberFormat="1" applyFont="1" applyBorder="1" applyAlignment="1">
      <alignment horizontal="center"/>
    </xf>
    <xf numFmtId="0" fontId="10" fillId="15" borderId="0" xfId="0" applyFont="1" applyFill="1" applyAlignment="1">
      <alignment/>
    </xf>
    <xf numFmtId="0" fontId="11" fillId="15" borderId="0" xfId="0" applyFont="1" applyFill="1" applyAlignment="1">
      <alignment/>
    </xf>
    <xf numFmtId="2" fontId="10" fillId="15" borderId="0" xfId="0" applyNumberFormat="1" applyFont="1" applyFill="1" applyAlignment="1">
      <alignment/>
    </xf>
    <xf numFmtId="0" fontId="18" fillId="0" borderId="24" xfId="0" applyFont="1" applyFill="1" applyBorder="1" applyAlignment="1">
      <alignment wrapText="1"/>
    </xf>
    <xf numFmtId="4" fontId="4" fillId="0" borderId="45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8" fillId="0" borderId="24" xfId="0" applyFont="1" applyFill="1" applyBorder="1" applyAlignment="1">
      <alignment wrapText="1"/>
    </xf>
    <xf numFmtId="2" fontId="4" fillId="0" borderId="30" xfId="0" applyNumberFormat="1" applyFont="1" applyBorder="1" applyAlignment="1">
      <alignment horizontal="center"/>
    </xf>
    <xf numFmtId="49" fontId="10" fillId="15" borderId="0" xfId="0" applyNumberFormat="1" applyFont="1" applyFill="1" applyAlignment="1">
      <alignment/>
    </xf>
    <xf numFmtId="49" fontId="14" fillId="15" borderId="37" xfId="0" applyNumberFormat="1" applyFont="1" applyFill="1" applyBorder="1" applyAlignment="1">
      <alignment vertical="center"/>
    </xf>
    <xf numFmtId="49" fontId="14" fillId="15" borderId="19" xfId="0" applyNumberFormat="1" applyFont="1" applyFill="1" applyBorder="1" applyAlignment="1">
      <alignment horizontal="center" vertical="center"/>
    </xf>
    <xf numFmtId="49" fontId="14" fillId="15" borderId="12" xfId="0" applyNumberFormat="1" applyFont="1" applyFill="1" applyBorder="1" applyAlignment="1">
      <alignment horizontal="center" vertical="center"/>
    </xf>
    <xf numFmtId="49" fontId="14" fillId="15" borderId="21" xfId="0" applyNumberFormat="1" applyFont="1" applyFill="1" applyBorder="1" applyAlignment="1">
      <alignment horizontal="center" vertical="center"/>
    </xf>
    <xf numFmtId="49" fontId="14" fillId="15" borderId="30" xfId="0" applyNumberFormat="1" applyFont="1" applyFill="1" applyBorder="1" applyAlignment="1">
      <alignment horizontal="center" vertical="center"/>
    </xf>
    <xf numFmtId="2" fontId="13" fillId="15" borderId="30" xfId="0" applyNumberFormat="1" applyFont="1" applyFill="1" applyBorder="1" applyAlignment="1">
      <alignment horizontal="center"/>
    </xf>
    <xf numFmtId="2" fontId="16" fillId="15" borderId="30" xfId="0" applyNumberFormat="1" applyFont="1" applyFill="1" applyBorder="1" applyAlignment="1">
      <alignment horizontal="center"/>
    </xf>
    <xf numFmtId="2" fontId="14" fillId="15" borderId="30" xfId="0" applyNumberFormat="1" applyFont="1" applyFill="1" applyBorder="1" applyAlignment="1">
      <alignment horizontal="center"/>
    </xf>
    <xf numFmtId="2" fontId="17" fillId="15" borderId="30" xfId="0" applyNumberFormat="1" applyFont="1" applyFill="1" applyBorder="1" applyAlignment="1">
      <alignment horizontal="center"/>
    </xf>
    <xf numFmtId="2" fontId="10" fillId="15" borderId="30" xfId="0" applyNumberFormat="1" applyFont="1" applyFill="1" applyBorder="1" applyAlignment="1">
      <alignment horizontal="center"/>
    </xf>
    <xf numFmtId="2" fontId="11" fillId="15" borderId="30" xfId="0" applyNumberFormat="1" applyFont="1" applyFill="1" applyBorder="1" applyAlignment="1">
      <alignment horizontal="center"/>
    </xf>
    <xf numFmtId="2" fontId="11" fillId="15" borderId="30" xfId="0" applyNumberFormat="1" applyFont="1" applyFill="1" applyBorder="1" applyAlignment="1">
      <alignment horizontal="center"/>
    </xf>
    <xf numFmtId="2" fontId="10" fillId="15" borderId="30" xfId="0" applyNumberFormat="1" applyFont="1" applyFill="1" applyBorder="1" applyAlignment="1">
      <alignment horizontal="center"/>
    </xf>
    <xf numFmtId="2" fontId="10" fillId="15" borderId="19" xfId="0" applyNumberFormat="1" applyFont="1" applyFill="1" applyBorder="1" applyAlignment="1">
      <alignment horizontal="center"/>
    </xf>
    <xf numFmtId="0" fontId="10" fillId="15" borderId="11" xfId="0" applyFont="1" applyFill="1" applyBorder="1" applyAlignment="1">
      <alignment horizontal="center" vertical="center"/>
    </xf>
    <xf numFmtId="2" fontId="15" fillId="0" borderId="46" xfId="0" applyNumberFormat="1" applyFont="1" applyFill="1" applyBorder="1" applyAlignment="1">
      <alignment horizontal="center"/>
    </xf>
    <xf numFmtId="2" fontId="35" fillId="0" borderId="30" xfId="0" applyNumberFormat="1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4" fillId="0" borderId="30" xfId="0" applyNumberFormat="1" applyFont="1" applyBorder="1" applyAlignment="1">
      <alignment horizontal="center" vertical="top"/>
    </xf>
    <xf numFmtId="0" fontId="0" fillId="0" borderId="30" xfId="0" applyBorder="1" applyAlignment="1">
      <alignment horizontal="center"/>
    </xf>
    <xf numFmtId="0" fontId="4" fillId="0" borderId="30" xfId="0" applyFont="1" applyBorder="1" applyAlignment="1">
      <alignment horizontal="center" vertical="top"/>
    </xf>
    <xf numFmtId="0" fontId="0" fillId="0" borderId="30" xfId="0" applyBorder="1" applyAlignment="1">
      <alignment vertical="top"/>
    </xf>
    <xf numFmtId="0" fontId="4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9" fontId="4" fillId="0" borderId="30" xfId="0" applyNumberFormat="1" applyFont="1" applyBorder="1" applyAlignment="1">
      <alignment horizontal="center" vertical="top" wrapText="1"/>
    </xf>
    <xf numFmtId="49" fontId="10" fillId="0" borderId="47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49" fontId="10" fillId="0" borderId="38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showGridLines="0" tabSelected="1" zoomScaleSheetLayoutView="100" workbookViewId="0" topLeftCell="A1">
      <pane xSplit="3" ySplit="18" topLeftCell="D19" activePane="bottomRight" state="frozen"/>
      <selection pane="topLeft" activeCell="A1" sqref="A1"/>
      <selection pane="topRight" activeCell="D1" sqref="D1"/>
      <selection pane="bottomLeft" activeCell="A19" sqref="A19"/>
      <selection pane="bottomRight" activeCell="E77" sqref="E77"/>
    </sheetView>
  </sheetViews>
  <sheetFormatPr defaultColWidth="9.00390625" defaultRowHeight="12.75"/>
  <cols>
    <col min="1" max="1" width="37.375" style="3" customWidth="1"/>
    <col min="2" max="2" width="5.00390625" style="3" customWidth="1"/>
    <col min="3" max="3" width="20.875" style="3" customWidth="1"/>
    <col min="4" max="4" width="18.375" style="1" customWidth="1"/>
    <col min="5" max="5" width="14.125" style="190" customWidth="1"/>
    <col min="6" max="6" width="11.875" style="1" customWidth="1"/>
    <col min="7" max="7" width="11.375" style="1" customWidth="1"/>
    <col min="8" max="8" width="12.875" style="1" customWidth="1"/>
    <col min="9" max="9" width="12.875" style="0" customWidth="1"/>
  </cols>
  <sheetData>
    <row r="1" spans="1:8" ht="12.75" customHeight="1">
      <c r="A1" s="237" t="s">
        <v>77</v>
      </c>
      <c r="B1" s="238"/>
      <c r="C1" s="238"/>
      <c r="D1" s="238"/>
      <c r="E1" s="238"/>
      <c r="F1" s="238"/>
      <c r="G1" s="238"/>
      <c r="H1" s="238"/>
    </row>
    <row r="2" spans="1:9" ht="12" customHeight="1">
      <c r="A2" s="237" t="s">
        <v>89</v>
      </c>
      <c r="B2" s="238"/>
      <c r="C2" s="238"/>
      <c r="D2" s="238"/>
      <c r="E2" s="238"/>
      <c r="F2" s="238"/>
      <c r="G2" s="238"/>
      <c r="H2" s="238"/>
      <c r="I2" s="4"/>
    </row>
    <row r="3" spans="1:9" ht="12" customHeight="1">
      <c r="A3" s="237" t="s">
        <v>75</v>
      </c>
      <c r="B3" s="238"/>
      <c r="C3" s="238"/>
      <c r="D3" s="238"/>
      <c r="E3" s="238"/>
      <c r="F3" s="238"/>
      <c r="G3" s="238"/>
      <c r="H3" s="239"/>
      <c r="I3" s="56"/>
    </row>
    <row r="4" spans="1:9" ht="11.25" customHeight="1" thickBot="1">
      <c r="A4" s="240" t="s">
        <v>76</v>
      </c>
      <c r="B4" s="241"/>
      <c r="C4" s="241"/>
      <c r="D4" s="241"/>
      <c r="E4" s="241"/>
      <c r="F4" s="241"/>
      <c r="G4" s="241"/>
      <c r="I4" s="60" t="s">
        <v>6</v>
      </c>
    </row>
    <row r="5" spans="1:9" ht="12" customHeight="1">
      <c r="A5" s="57"/>
      <c r="B5" s="58"/>
      <c r="C5" s="58"/>
      <c r="D5" s="58"/>
      <c r="E5" s="187"/>
      <c r="F5" s="58"/>
      <c r="G5" s="58"/>
      <c r="H5" s="10" t="s">
        <v>30</v>
      </c>
      <c r="I5" s="61" t="s">
        <v>55</v>
      </c>
    </row>
    <row r="6" spans="1:9" ht="12" customHeight="1">
      <c r="A6" s="12" t="s">
        <v>362</v>
      </c>
      <c r="B6" s="12"/>
      <c r="C6" s="12"/>
      <c r="D6" s="12"/>
      <c r="E6" s="12"/>
      <c r="F6" s="12"/>
      <c r="G6" s="12"/>
      <c r="H6" s="11" t="s">
        <v>28</v>
      </c>
      <c r="I6" s="14" t="s">
        <v>363</v>
      </c>
    </row>
    <row r="7" spans="1:9" ht="11.25" customHeight="1">
      <c r="A7" s="11" t="s">
        <v>137</v>
      </c>
      <c r="B7" s="11"/>
      <c r="C7" s="11"/>
      <c r="D7" s="10"/>
      <c r="E7" s="10"/>
      <c r="F7" s="10"/>
      <c r="G7" s="10"/>
      <c r="H7" s="11"/>
      <c r="I7" s="59"/>
    </row>
    <row r="8" spans="1:9" ht="9.75" customHeight="1">
      <c r="A8" s="11" t="s">
        <v>140</v>
      </c>
      <c r="B8" s="11"/>
      <c r="C8" s="11"/>
      <c r="D8" s="10"/>
      <c r="E8" s="10"/>
      <c r="F8" s="10"/>
      <c r="G8" s="10"/>
      <c r="H8" s="11" t="s">
        <v>26</v>
      </c>
      <c r="I8" s="14" t="s">
        <v>116</v>
      </c>
    </row>
    <row r="9" spans="1:9" ht="9.75" customHeight="1">
      <c r="A9" s="11" t="s">
        <v>139</v>
      </c>
      <c r="B9"/>
      <c r="C9" s="77" t="s">
        <v>138</v>
      </c>
      <c r="D9" s="13"/>
      <c r="E9" s="188"/>
      <c r="F9" s="13"/>
      <c r="G9" s="13"/>
      <c r="H9" s="11" t="s">
        <v>82</v>
      </c>
      <c r="I9" s="14" t="s">
        <v>119</v>
      </c>
    </row>
    <row r="10" spans="1:9" ht="13.5" customHeight="1">
      <c r="A10" s="11" t="s">
        <v>115</v>
      </c>
      <c r="B10" s="11"/>
      <c r="C10" s="11"/>
      <c r="D10" s="10"/>
      <c r="E10" s="10"/>
      <c r="F10" s="10"/>
      <c r="G10" s="10"/>
      <c r="H10" s="176" t="s">
        <v>177</v>
      </c>
      <c r="I10" s="177" t="s">
        <v>178</v>
      </c>
    </row>
    <row r="11" spans="1:9" ht="9.75" customHeight="1">
      <c r="A11" s="11" t="s">
        <v>120</v>
      </c>
      <c r="B11" s="11"/>
      <c r="C11" s="11"/>
      <c r="D11" s="10"/>
      <c r="E11" s="10"/>
      <c r="F11" s="10"/>
      <c r="G11" s="10"/>
      <c r="H11" s="11"/>
      <c r="I11" s="53"/>
    </row>
    <row r="12" spans="1:9" ht="11.25" customHeight="1" thickBot="1">
      <c r="A12" s="11" t="s">
        <v>1</v>
      </c>
      <c r="B12" s="11"/>
      <c r="C12" s="11"/>
      <c r="D12" s="10"/>
      <c r="E12" s="10"/>
      <c r="F12" s="10"/>
      <c r="G12" s="10"/>
      <c r="H12" s="11" t="s">
        <v>27</v>
      </c>
      <c r="I12" s="15" t="s">
        <v>0</v>
      </c>
    </row>
    <row r="13" spans="2:9" ht="14.25" customHeight="1">
      <c r="B13" s="30"/>
      <c r="C13" s="30" t="s">
        <v>40</v>
      </c>
      <c r="D13" s="10"/>
      <c r="E13" s="10"/>
      <c r="F13" s="10"/>
      <c r="G13" s="10"/>
      <c r="H13" s="10"/>
      <c r="I13" s="19"/>
    </row>
    <row r="14" spans="1:9" ht="12.75" customHeight="1">
      <c r="A14" s="244" t="s">
        <v>7</v>
      </c>
      <c r="B14" s="246" t="s">
        <v>135</v>
      </c>
      <c r="C14" s="246" t="s">
        <v>134</v>
      </c>
      <c r="D14" s="248" t="s">
        <v>136</v>
      </c>
      <c r="E14" s="242" t="s">
        <v>9</v>
      </c>
      <c r="F14" s="243"/>
      <c r="G14" s="243"/>
      <c r="H14" s="243"/>
      <c r="I14" s="169"/>
    </row>
    <row r="15" spans="1:9" ht="9.75" customHeight="1">
      <c r="A15" s="245"/>
      <c r="B15" s="247"/>
      <c r="C15" s="247"/>
      <c r="D15" s="247"/>
      <c r="E15" s="169" t="s">
        <v>86</v>
      </c>
      <c r="F15" s="48" t="s">
        <v>10</v>
      </c>
      <c r="G15" s="169" t="s">
        <v>13</v>
      </c>
      <c r="H15" s="169"/>
      <c r="I15" s="169" t="s">
        <v>4</v>
      </c>
    </row>
    <row r="16" spans="1:9" ht="9.75" customHeight="1">
      <c r="A16" s="245"/>
      <c r="B16" s="247"/>
      <c r="C16" s="247"/>
      <c r="D16" s="247"/>
      <c r="E16" s="169" t="s">
        <v>87</v>
      </c>
      <c r="F16" s="169" t="s">
        <v>11</v>
      </c>
      <c r="G16" s="169" t="s">
        <v>14</v>
      </c>
      <c r="H16" s="169" t="s">
        <v>15</v>
      </c>
      <c r="I16" s="169" t="s">
        <v>5</v>
      </c>
    </row>
    <row r="17" spans="1:9" ht="9.75" customHeight="1">
      <c r="A17" s="245"/>
      <c r="B17" s="247"/>
      <c r="C17" s="247"/>
      <c r="D17" s="247"/>
      <c r="E17" s="169" t="s">
        <v>88</v>
      </c>
      <c r="F17" s="169" t="s">
        <v>12</v>
      </c>
      <c r="G17" s="169"/>
      <c r="H17" s="169"/>
      <c r="I17" s="169"/>
    </row>
    <row r="18" spans="1:9" ht="9.75" customHeight="1">
      <c r="A18" s="170">
        <v>1</v>
      </c>
      <c r="B18" s="170">
        <v>2</v>
      </c>
      <c r="C18" s="170">
        <v>3</v>
      </c>
      <c r="D18" s="169" t="s">
        <v>2</v>
      </c>
      <c r="E18" s="169" t="s">
        <v>3</v>
      </c>
      <c r="F18" s="169" t="s">
        <v>16</v>
      </c>
      <c r="G18" s="169" t="s">
        <v>17</v>
      </c>
      <c r="H18" s="169" t="s">
        <v>18</v>
      </c>
      <c r="I18" s="169" t="s">
        <v>19</v>
      </c>
    </row>
    <row r="19" spans="1:9" ht="15" customHeight="1">
      <c r="A19" s="165" t="s">
        <v>22</v>
      </c>
      <c r="B19" s="65" t="s">
        <v>33</v>
      </c>
      <c r="C19" s="171" t="s">
        <v>112</v>
      </c>
      <c r="D19" s="66">
        <f>D20+D26</f>
        <v>41249700</v>
      </c>
      <c r="E19" s="66">
        <f>E20+E26</f>
        <v>5007543.04</v>
      </c>
      <c r="F19" s="48" t="s">
        <v>118</v>
      </c>
      <c r="G19" s="172">
        <f>G66+G75</f>
        <v>0</v>
      </c>
      <c r="H19" s="135">
        <f>E19</f>
        <v>5007543.04</v>
      </c>
      <c r="I19" s="172">
        <f>E19-D19</f>
        <v>-36242156.96</v>
      </c>
    </row>
    <row r="20" spans="1:9" ht="15" customHeight="1">
      <c r="A20" s="164" t="s">
        <v>8</v>
      </c>
      <c r="B20" s="65" t="s">
        <v>95</v>
      </c>
      <c r="C20" s="68" t="s">
        <v>97</v>
      </c>
      <c r="D20" s="66">
        <f>D21+D22+D24+D23+D25</f>
        <v>37417400</v>
      </c>
      <c r="E20" s="66">
        <f>E21+E22+E24+E23+E25</f>
        <v>3788019.8</v>
      </c>
      <c r="F20" s="66"/>
      <c r="G20" s="66">
        <v>0</v>
      </c>
      <c r="H20" s="66">
        <f>H21+H22+H24+H23+H25</f>
        <v>3787819.8</v>
      </c>
      <c r="I20" s="66">
        <f>I21+I22+I24+I23+I25</f>
        <v>-33629380.2</v>
      </c>
    </row>
    <row r="21" spans="1:9" ht="15" customHeight="1">
      <c r="A21" s="164" t="s">
        <v>146</v>
      </c>
      <c r="B21" s="65"/>
      <c r="C21" s="69" t="s">
        <v>325</v>
      </c>
      <c r="D21" s="70">
        <v>5181000</v>
      </c>
      <c r="E21" s="70">
        <v>3386000</v>
      </c>
      <c r="F21" s="48" t="s">
        <v>118</v>
      </c>
      <c r="G21" s="48" t="s">
        <v>118</v>
      </c>
      <c r="H21" s="67">
        <f>E21</f>
        <v>3386000</v>
      </c>
      <c r="I21" s="72">
        <f aca="true" t="shared" si="0" ref="I21:I26">E21-D21</f>
        <v>-1795000</v>
      </c>
    </row>
    <row r="22" spans="1:9" ht="15" customHeight="1">
      <c r="A22" s="165" t="s">
        <v>90</v>
      </c>
      <c r="B22" s="71"/>
      <c r="C22" s="69" t="s">
        <v>326</v>
      </c>
      <c r="D22" s="70">
        <v>83300</v>
      </c>
      <c r="E22" s="70">
        <v>42855</v>
      </c>
      <c r="F22" s="48" t="s">
        <v>118</v>
      </c>
      <c r="G22" s="48" t="s">
        <v>118</v>
      </c>
      <c r="H22" s="67">
        <f aca="true" t="shared" si="1" ref="H22:H66">E22</f>
        <v>42855</v>
      </c>
      <c r="I22" s="72">
        <f t="shared" si="0"/>
        <v>-40445</v>
      </c>
    </row>
    <row r="23" spans="1:9" ht="15" customHeight="1">
      <c r="A23" s="165" t="s">
        <v>147</v>
      </c>
      <c r="B23" s="71"/>
      <c r="C23" s="69" t="s">
        <v>327</v>
      </c>
      <c r="D23" s="70">
        <v>200</v>
      </c>
      <c r="E23" s="70">
        <v>200</v>
      </c>
      <c r="F23" s="48" t="s">
        <v>118</v>
      </c>
      <c r="G23" s="48" t="s">
        <v>118</v>
      </c>
      <c r="H23" s="67">
        <v>0</v>
      </c>
      <c r="I23" s="72">
        <f t="shared" si="0"/>
        <v>0</v>
      </c>
    </row>
    <row r="24" spans="1:9" ht="15" customHeight="1">
      <c r="A24" s="166" t="s">
        <v>291</v>
      </c>
      <c r="B24" s="71"/>
      <c r="C24" s="69" t="s">
        <v>328</v>
      </c>
      <c r="D24" s="70">
        <v>957200</v>
      </c>
      <c r="E24" s="70">
        <v>358964.8</v>
      </c>
      <c r="F24" s="48" t="s">
        <v>118</v>
      </c>
      <c r="G24" s="48" t="s">
        <v>118</v>
      </c>
      <c r="H24" s="67">
        <f t="shared" si="1"/>
        <v>358964.8</v>
      </c>
      <c r="I24" s="72">
        <f t="shared" si="0"/>
        <v>-598235.2</v>
      </c>
    </row>
    <row r="25" spans="1:9" ht="15" customHeight="1">
      <c r="A25" s="166" t="s">
        <v>307</v>
      </c>
      <c r="B25" s="71"/>
      <c r="C25" s="69" t="s">
        <v>329</v>
      </c>
      <c r="D25" s="70">
        <v>31195700</v>
      </c>
      <c r="E25" s="70">
        <v>0</v>
      </c>
      <c r="F25" s="48"/>
      <c r="G25" s="48"/>
      <c r="H25" s="67">
        <f t="shared" si="1"/>
        <v>0</v>
      </c>
      <c r="I25" s="72">
        <f t="shared" si="0"/>
        <v>-31195700</v>
      </c>
    </row>
    <row r="26" spans="1:9" ht="15" customHeight="1">
      <c r="A26" s="167" t="s">
        <v>148</v>
      </c>
      <c r="B26" s="71" t="s">
        <v>96</v>
      </c>
      <c r="C26" s="68" t="s">
        <v>98</v>
      </c>
      <c r="D26" s="66">
        <f>D27+D63</f>
        <v>3832300</v>
      </c>
      <c r="E26" s="66">
        <f>E27+E63</f>
        <v>1219523.2400000002</v>
      </c>
      <c r="F26" s="48" t="s">
        <v>118</v>
      </c>
      <c r="G26" s="72" t="s">
        <v>118</v>
      </c>
      <c r="H26" s="135">
        <f t="shared" si="1"/>
        <v>1219523.2400000002</v>
      </c>
      <c r="I26" s="172">
        <f t="shared" si="0"/>
        <v>-2612776.76</v>
      </c>
    </row>
    <row r="27" spans="1:9" ht="15" customHeight="1">
      <c r="A27" s="167" t="s">
        <v>128</v>
      </c>
      <c r="B27" s="71"/>
      <c r="C27" s="68" t="s">
        <v>99</v>
      </c>
      <c r="D27" s="66">
        <f>D28+D41+D47+D61</f>
        <v>3801900</v>
      </c>
      <c r="E27" s="66">
        <f>E28+E41+E47+E61</f>
        <v>1206023.2400000002</v>
      </c>
      <c r="F27" s="48" t="s">
        <v>118</v>
      </c>
      <c r="G27" s="48" t="s">
        <v>118</v>
      </c>
      <c r="H27" s="135">
        <f t="shared" si="1"/>
        <v>1206023.2400000002</v>
      </c>
      <c r="I27" s="172">
        <f aca="true" t="shared" si="2" ref="I27:I40">E27-D27</f>
        <v>-2595876.76</v>
      </c>
    </row>
    <row r="28" spans="1:9" s="136" customFormat="1" ht="15" customHeight="1">
      <c r="A28" s="167" t="s">
        <v>91</v>
      </c>
      <c r="B28" s="134"/>
      <c r="C28" s="68" t="s">
        <v>145</v>
      </c>
      <c r="D28" s="66">
        <f>D29+D34+D37</f>
        <v>1711100</v>
      </c>
      <c r="E28" s="66">
        <f>E29+E34+E37</f>
        <v>821812.8100000002</v>
      </c>
      <c r="F28" s="96" t="s">
        <v>118</v>
      </c>
      <c r="G28" s="96" t="s">
        <v>118</v>
      </c>
      <c r="H28" s="135">
        <f t="shared" si="1"/>
        <v>821812.8100000002</v>
      </c>
      <c r="I28" s="172">
        <f t="shared" si="2"/>
        <v>-889287.1899999998</v>
      </c>
    </row>
    <row r="29" spans="1:9" s="136" customFormat="1" ht="15" customHeight="1">
      <c r="A29" s="167"/>
      <c r="B29" s="134"/>
      <c r="C29" s="69" t="s">
        <v>159</v>
      </c>
      <c r="D29" s="70">
        <v>1711100</v>
      </c>
      <c r="E29" s="70">
        <f>E30+E32+E31+E33</f>
        <v>819378.7300000001</v>
      </c>
      <c r="F29" s="96" t="s">
        <v>118</v>
      </c>
      <c r="G29" s="96" t="s">
        <v>118</v>
      </c>
      <c r="H29" s="67">
        <f t="shared" si="1"/>
        <v>819378.7300000001</v>
      </c>
      <c r="I29" s="72">
        <f t="shared" si="2"/>
        <v>-891721.2699999999</v>
      </c>
    </row>
    <row r="30" spans="1:9" ht="15" customHeight="1">
      <c r="A30" s="167"/>
      <c r="B30" s="71"/>
      <c r="C30" s="69" t="s">
        <v>142</v>
      </c>
      <c r="D30" s="70"/>
      <c r="E30" s="70">
        <v>818579.76</v>
      </c>
      <c r="F30" s="96" t="s">
        <v>118</v>
      </c>
      <c r="G30" s="96" t="s">
        <v>118</v>
      </c>
      <c r="H30" s="67">
        <f t="shared" si="1"/>
        <v>818579.76</v>
      </c>
      <c r="I30" s="72">
        <f t="shared" si="2"/>
        <v>818579.76</v>
      </c>
    </row>
    <row r="31" spans="1:9" ht="15" customHeight="1">
      <c r="A31" s="167"/>
      <c r="B31" s="71"/>
      <c r="C31" s="69" t="s">
        <v>218</v>
      </c>
      <c r="D31" s="70"/>
      <c r="E31" s="70">
        <v>4.56</v>
      </c>
      <c r="F31" s="96"/>
      <c r="G31" s="96"/>
      <c r="H31" s="67">
        <f t="shared" si="1"/>
        <v>4.56</v>
      </c>
      <c r="I31" s="72">
        <f t="shared" si="2"/>
        <v>4.56</v>
      </c>
    </row>
    <row r="32" spans="1:9" ht="15" customHeight="1">
      <c r="A32" s="167"/>
      <c r="B32" s="71"/>
      <c r="C32" s="69" t="s">
        <v>203</v>
      </c>
      <c r="D32" s="70"/>
      <c r="E32" s="70">
        <v>1163.56</v>
      </c>
      <c r="F32" s="96"/>
      <c r="G32" s="96"/>
      <c r="H32" s="67">
        <f t="shared" si="1"/>
        <v>1163.56</v>
      </c>
      <c r="I32" s="72">
        <f t="shared" si="2"/>
        <v>1163.56</v>
      </c>
    </row>
    <row r="33" spans="1:9" ht="15" customHeight="1">
      <c r="A33" s="167"/>
      <c r="B33" s="71"/>
      <c r="C33" s="69" t="s">
        <v>305</v>
      </c>
      <c r="D33" s="70"/>
      <c r="E33" s="70">
        <v>-369.15</v>
      </c>
      <c r="F33" s="96"/>
      <c r="G33" s="96"/>
      <c r="H33" s="67">
        <f t="shared" si="1"/>
        <v>-369.15</v>
      </c>
      <c r="I33" s="72">
        <f t="shared" si="2"/>
        <v>-369.15</v>
      </c>
    </row>
    <row r="34" spans="1:9" ht="15" customHeight="1">
      <c r="A34" s="167"/>
      <c r="B34" s="71"/>
      <c r="C34" s="69" t="s">
        <v>161</v>
      </c>
      <c r="D34" s="70"/>
      <c r="E34" s="70">
        <f>E35+E36</f>
        <v>724.02</v>
      </c>
      <c r="F34" s="96"/>
      <c r="G34" s="96"/>
      <c r="H34" s="67">
        <f t="shared" si="1"/>
        <v>724.02</v>
      </c>
      <c r="I34" s="72">
        <f t="shared" si="2"/>
        <v>724.02</v>
      </c>
    </row>
    <row r="35" spans="1:9" ht="15" customHeight="1">
      <c r="A35" s="167"/>
      <c r="B35" s="71"/>
      <c r="C35" s="69" t="s">
        <v>163</v>
      </c>
      <c r="D35" s="70"/>
      <c r="E35" s="70">
        <v>724.02</v>
      </c>
      <c r="F35" s="96"/>
      <c r="G35" s="96"/>
      <c r="H35" s="67">
        <f t="shared" si="1"/>
        <v>724.02</v>
      </c>
      <c r="I35" s="72">
        <f t="shared" si="2"/>
        <v>724.02</v>
      </c>
    </row>
    <row r="36" spans="1:9" ht="15" customHeight="1">
      <c r="A36" s="167"/>
      <c r="B36" s="71"/>
      <c r="C36" s="69" t="s">
        <v>300</v>
      </c>
      <c r="D36" s="70"/>
      <c r="E36" s="70">
        <v>0</v>
      </c>
      <c r="F36" s="96"/>
      <c r="G36" s="96"/>
      <c r="H36" s="67">
        <f t="shared" si="1"/>
        <v>0</v>
      </c>
      <c r="I36" s="72">
        <f t="shared" si="2"/>
        <v>0</v>
      </c>
    </row>
    <row r="37" spans="1:9" ht="15" customHeight="1">
      <c r="A37" s="167"/>
      <c r="B37" s="71"/>
      <c r="C37" s="69" t="s">
        <v>162</v>
      </c>
      <c r="D37" s="70"/>
      <c r="E37" s="70">
        <f>E38+E39+E40</f>
        <v>1710.06</v>
      </c>
      <c r="F37" s="96"/>
      <c r="G37" s="96"/>
      <c r="H37" s="67">
        <f t="shared" si="1"/>
        <v>1710.06</v>
      </c>
      <c r="I37" s="72">
        <f t="shared" si="2"/>
        <v>1710.06</v>
      </c>
    </row>
    <row r="38" spans="1:9" ht="15" customHeight="1">
      <c r="A38" s="167"/>
      <c r="B38" s="71"/>
      <c r="C38" s="69" t="s">
        <v>164</v>
      </c>
      <c r="D38" s="70"/>
      <c r="E38" s="70">
        <v>1710.06</v>
      </c>
      <c r="F38" s="96"/>
      <c r="G38" s="96"/>
      <c r="H38" s="67">
        <f t="shared" si="1"/>
        <v>1710.06</v>
      </c>
      <c r="I38" s="72">
        <f t="shared" si="2"/>
        <v>1710.06</v>
      </c>
    </row>
    <row r="39" spans="1:9" ht="15" customHeight="1">
      <c r="A39" s="167"/>
      <c r="B39" s="71"/>
      <c r="C39" s="69" t="s">
        <v>201</v>
      </c>
      <c r="D39" s="70"/>
      <c r="E39" s="70">
        <v>0</v>
      </c>
      <c r="F39" s="96"/>
      <c r="G39" s="96"/>
      <c r="H39" s="67">
        <f t="shared" si="1"/>
        <v>0</v>
      </c>
      <c r="I39" s="72">
        <f t="shared" si="2"/>
        <v>0</v>
      </c>
    </row>
    <row r="40" spans="1:9" ht="15" customHeight="1">
      <c r="A40" s="167"/>
      <c r="B40" s="71"/>
      <c r="C40" s="69" t="s">
        <v>165</v>
      </c>
      <c r="D40" s="70"/>
      <c r="E40" s="70">
        <v>0</v>
      </c>
      <c r="F40" s="96"/>
      <c r="G40" s="96"/>
      <c r="H40" s="67">
        <f t="shared" si="1"/>
        <v>0</v>
      </c>
      <c r="I40" s="72">
        <f t="shared" si="2"/>
        <v>0</v>
      </c>
    </row>
    <row r="41" spans="1:9" ht="15" customHeight="1">
      <c r="A41" s="167" t="s">
        <v>122</v>
      </c>
      <c r="B41" s="71"/>
      <c r="C41" s="68" t="s">
        <v>100</v>
      </c>
      <c r="D41" s="66">
        <f>D42</f>
        <v>13600</v>
      </c>
      <c r="E41" s="66">
        <f>E42</f>
        <v>7873.88</v>
      </c>
      <c r="F41" s="48" t="s">
        <v>118</v>
      </c>
      <c r="G41" s="48" t="s">
        <v>118</v>
      </c>
      <c r="H41" s="135">
        <f aca="true" t="shared" si="3" ref="H41:H46">E41</f>
        <v>7873.88</v>
      </c>
      <c r="I41" s="172">
        <f aca="true" t="shared" si="4" ref="I41:I60">E41-D41</f>
        <v>-5726.12</v>
      </c>
    </row>
    <row r="42" spans="1:9" s="136" customFormat="1" ht="15" customHeight="1">
      <c r="A42" s="167" t="s">
        <v>143</v>
      </c>
      <c r="B42" s="134"/>
      <c r="C42" s="68" t="s">
        <v>144</v>
      </c>
      <c r="D42" s="66">
        <f>D43</f>
        <v>13600</v>
      </c>
      <c r="E42" s="66">
        <f>E43</f>
        <v>7873.88</v>
      </c>
      <c r="F42" s="96"/>
      <c r="G42" s="48"/>
      <c r="H42" s="135">
        <f t="shared" si="3"/>
        <v>7873.88</v>
      </c>
      <c r="I42" s="172">
        <f t="shared" si="4"/>
        <v>-5726.12</v>
      </c>
    </row>
    <row r="43" spans="1:9" ht="15" customHeight="1">
      <c r="A43" s="166"/>
      <c r="B43" s="71"/>
      <c r="C43" s="69" t="s">
        <v>157</v>
      </c>
      <c r="D43" s="70">
        <v>13600</v>
      </c>
      <c r="E43" s="70">
        <f>E44+E45+E46</f>
        <v>7873.88</v>
      </c>
      <c r="F43" s="48" t="s">
        <v>118</v>
      </c>
      <c r="G43" s="48" t="s">
        <v>118</v>
      </c>
      <c r="H43" s="67">
        <f t="shared" si="3"/>
        <v>7873.88</v>
      </c>
      <c r="I43" s="72">
        <f t="shared" si="4"/>
        <v>-5726.12</v>
      </c>
    </row>
    <row r="44" spans="1:9" ht="15" customHeight="1">
      <c r="A44" s="166"/>
      <c r="B44" s="71"/>
      <c r="C44" s="69" t="s">
        <v>158</v>
      </c>
      <c r="D44" s="70"/>
      <c r="E44" s="70">
        <v>7869.2</v>
      </c>
      <c r="F44" s="48"/>
      <c r="G44" s="48"/>
      <c r="H44" s="67">
        <f t="shared" si="3"/>
        <v>7869.2</v>
      </c>
      <c r="I44" s="72">
        <f t="shared" si="4"/>
        <v>7869.2</v>
      </c>
    </row>
    <row r="45" spans="1:9" ht="15" customHeight="1">
      <c r="A45" s="166"/>
      <c r="B45" s="71"/>
      <c r="C45" s="69" t="s">
        <v>214</v>
      </c>
      <c r="D45" s="70"/>
      <c r="E45" s="70">
        <v>4.68</v>
      </c>
      <c r="F45" s="48"/>
      <c r="G45" s="48"/>
      <c r="H45" s="67">
        <f t="shared" si="3"/>
        <v>4.68</v>
      </c>
      <c r="I45" s="72">
        <f t="shared" si="4"/>
        <v>4.68</v>
      </c>
    </row>
    <row r="46" spans="1:9" ht="15" customHeight="1">
      <c r="A46" s="166"/>
      <c r="B46" s="71"/>
      <c r="C46" s="69" t="s">
        <v>286</v>
      </c>
      <c r="D46" s="70"/>
      <c r="E46" s="70">
        <v>0</v>
      </c>
      <c r="F46" s="48"/>
      <c r="G46" s="48"/>
      <c r="H46" s="67">
        <f t="shared" si="3"/>
        <v>0</v>
      </c>
      <c r="I46" s="72">
        <f t="shared" si="4"/>
        <v>0</v>
      </c>
    </row>
    <row r="47" spans="1:9" ht="15" customHeight="1">
      <c r="A47" s="167" t="s">
        <v>117</v>
      </c>
      <c r="B47" s="71"/>
      <c r="C47" s="68" t="s">
        <v>101</v>
      </c>
      <c r="D47" s="66">
        <f>D51+D48</f>
        <v>2063400</v>
      </c>
      <c r="E47" s="66">
        <f>E48+E51</f>
        <v>372526.55</v>
      </c>
      <c r="F47" s="48" t="s">
        <v>118</v>
      </c>
      <c r="G47" s="48" t="s">
        <v>118</v>
      </c>
      <c r="H47" s="137">
        <f t="shared" si="1"/>
        <v>372526.55</v>
      </c>
      <c r="I47" s="168">
        <f t="shared" si="4"/>
        <v>-1690873.45</v>
      </c>
    </row>
    <row r="48" spans="1:9" ht="15" customHeight="1">
      <c r="A48" s="166" t="s">
        <v>92</v>
      </c>
      <c r="B48" s="71"/>
      <c r="C48" s="69" t="s">
        <v>102</v>
      </c>
      <c r="D48" s="70">
        <v>100000</v>
      </c>
      <c r="E48" s="70">
        <f>E49+E50</f>
        <v>7954.31</v>
      </c>
      <c r="F48" s="48" t="s">
        <v>118</v>
      </c>
      <c r="G48" s="48" t="s">
        <v>118</v>
      </c>
      <c r="H48" s="67">
        <f t="shared" si="1"/>
        <v>7954.31</v>
      </c>
      <c r="I48" s="72">
        <f t="shared" si="4"/>
        <v>-92045.69</v>
      </c>
    </row>
    <row r="49" spans="1:9" ht="15" customHeight="1">
      <c r="A49" s="167"/>
      <c r="B49" s="71"/>
      <c r="C49" s="69" t="s">
        <v>103</v>
      </c>
      <c r="D49" s="70"/>
      <c r="E49" s="189">
        <v>7763.93</v>
      </c>
      <c r="F49" s="48" t="s">
        <v>118</v>
      </c>
      <c r="G49" s="48" t="s">
        <v>118</v>
      </c>
      <c r="H49" s="67">
        <f t="shared" si="1"/>
        <v>7763.93</v>
      </c>
      <c r="I49" s="72">
        <f t="shared" si="4"/>
        <v>7763.93</v>
      </c>
    </row>
    <row r="50" spans="1:9" ht="15" customHeight="1">
      <c r="A50" s="167"/>
      <c r="B50" s="71"/>
      <c r="C50" s="69" t="s">
        <v>189</v>
      </c>
      <c r="D50" s="70"/>
      <c r="E50" s="189">
        <v>190.38</v>
      </c>
      <c r="F50" s="48"/>
      <c r="G50" s="48"/>
      <c r="H50" s="67">
        <f t="shared" si="1"/>
        <v>190.38</v>
      </c>
      <c r="I50" s="72">
        <f t="shared" si="4"/>
        <v>190.38</v>
      </c>
    </row>
    <row r="51" spans="1:9" ht="15" customHeight="1">
      <c r="A51" s="167" t="s">
        <v>123</v>
      </c>
      <c r="B51" s="71"/>
      <c r="C51" s="68" t="s">
        <v>104</v>
      </c>
      <c r="D51" s="66">
        <f>D52+D56</f>
        <v>1963400</v>
      </c>
      <c r="E51" s="66">
        <f>E52+E56</f>
        <v>364572.24</v>
      </c>
      <c r="F51" s="48" t="s">
        <v>118</v>
      </c>
      <c r="G51" s="72" t="s">
        <v>118</v>
      </c>
      <c r="H51" s="137">
        <f t="shared" si="1"/>
        <v>364572.24</v>
      </c>
      <c r="I51" s="168">
        <f t="shared" si="4"/>
        <v>-1598827.76</v>
      </c>
    </row>
    <row r="52" spans="1:9" ht="15" customHeight="1">
      <c r="A52" s="166" t="s">
        <v>194</v>
      </c>
      <c r="B52" s="71"/>
      <c r="C52" s="69" t="s">
        <v>195</v>
      </c>
      <c r="D52" s="70">
        <f>D53</f>
        <v>463700</v>
      </c>
      <c r="E52" s="70">
        <f>E53+E54+E55</f>
        <v>336758.95</v>
      </c>
      <c r="F52" s="48" t="s">
        <v>118</v>
      </c>
      <c r="G52" s="48" t="s">
        <v>118</v>
      </c>
      <c r="H52" s="67">
        <f t="shared" si="1"/>
        <v>336758.95</v>
      </c>
      <c r="I52" s="72">
        <f t="shared" si="4"/>
        <v>-126941.04999999999</v>
      </c>
    </row>
    <row r="53" spans="1:9" ht="15" customHeight="1">
      <c r="A53" s="167"/>
      <c r="B53" s="71"/>
      <c r="C53" s="69" t="s">
        <v>190</v>
      </c>
      <c r="D53" s="70">
        <v>463700</v>
      </c>
      <c r="E53" s="70">
        <v>335802.07</v>
      </c>
      <c r="F53" s="48"/>
      <c r="G53" s="72"/>
      <c r="H53" s="67">
        <f t="shared" si="1"/>
        <v>335802.07</v>
      </c>
      <c r="I53" s="72">
        <f t="shared" si="4"/>
        <v>-127897.93</v>
      </c>
    </row>
    <row r="54" spans="1:9" ht="15" customHeight="1">
      <c r="A54" s="167"/>
      <c r="B54" s="71"/>
      <c r="C54" s="69" t="s">
        <v>191</v>
      </c>
      <c r="D54" s="70"/>
      <c r="E54" s="70">
        <v>956.88</v>
      </c>
      <c r="F54" s="48"/>
      <c r="G54" s="72"/>
      <c r="H54" s="67">
        <f t="shared" si="1"/>
        <v>956.88</v>
      </c>
      <c r="I54" s="72">
        <f t="shared" si="4"/>
        <v>956.88</v>
      </c>
    </row>
    <row r="55" spans="1:9" ht="15" customHeight="1">
      <c r="A55" s="167"/>
      <c r="B55" s="71"/>
      <c r="C55" s="69" t="s">
        <v>285</v>
      </c>
      <c r="D55" s="70"/>
      <c r="E55" s="70">
        <v>0</v>
      </c>
      <c r="F55" s="48"/>
      <c r="G55" s="72"/>
      <c r="H55" s="67">
        <f t="shared" si="1"/>
        <v>0</v>
      </c>
      <c r="I55" s="72">
        <f t="shared" si="4"/>
        <v>0</v>
      </c>
    </row>
    <row r="56" spans="1:9" ht="15" customHeight="1">
      <c r="A56" s="166" t="s">
        <v>197</v>
      </c>
      <c r="B56" s="71"/>
      <c r="C56" s="69" t="s">
        <v>196</v>
      </c>
      <c r="D56" s="70">
        <f>D57</f>
        <v>1499700</v>
      </c>
      <c r="E56" s="70">
        <f>E57+E58+E59+E60</f>
        <v>27813.289999999997</v>
      </c>
      <c r="F56" s="48"/>
      <c r="G56" s="72"/>
      <c r="H56" s="67">
        <f t="shared" si="1"/>
        <v>27813.289999999997</v>
      </c>
      <c r="I56" s="72">
        <f t="shared" si="4"/>
        <v>-1471886.71</v>
      </c>
    </row>
    <row r="57" spans="1:9" ht="15" customHeight="1">
      <c r="A57" s="167"/>
      <c r="B57" s="71"/>
      <c r="C57" s="69" t="s">
        <v>192</v>
      </c>
      <c r="D57" s="70">
        <v>1499700</v>
      </c>
      <c r="E57" s="70">
        <v>29919.14</v>
      </c>
      <c r="F57" s="48"/>
      <c r="G57" s="72"/>
      <c r="H57" s="67">
        <f t="shared" si="1"/>
        <v>29919.14</v>
      </c>
      <c r="I57" s="72">
        <f t="shared" si="4"/>
        <v>-1469780.86</v>
      </c>
    </row>
    <row r="58" spans="1:9" ht="15" customHeight="1">
      <c r="A58" s="167"/>
      <c r="B58" s="71"/>
      <c r="C58" s="69" t="s">
        <v>193</v>
      </c>
      <c r="D58" s="70"/>
      <c r="E58" s="70">
        <v>1368.35</v>
      </c>
      <c r="F58" s="48"/>
      <c r="G58" s="72"/>
      <c r="H58" s="67">
        <f t="shared" si="1"/>
        <v>1368.35</v>
      </c>
      <c r="I58" s="72">
        <f t="shared" si="4"/>
        <v>1368.35</v>
      </c>
    </row>
    <row r="59" spans="1:9" ht="15" customHeight="1">
      <c r="A59" s="167"/>
      <c r="B59" s="71"/>
      <c r="C59" s="69" t="s">
        <v>211</v>
      </c>
      <c r="D59" s="70"/>
      <c r="E59" s="70">
        <v>-3474.2</v>
      </c>
      <c r="F59" s="48"/>
      <c r="G59" s="72"/>
      <c r="H59" s="67">
        <f t="shared" si="1"/>
        <v>-3474.2</v>
      </c>
      <c r="I59" s="72">
        <f t="shared" si="4"/>
        <v>-3474.2</v>
      </c>
    </row>
    <row r="60" spans="1:9" ht="15" customHeight="1">
      <c r="A60" s="167"/>
      <c r="B60" s="71"/>
      <c r="C60" s="69" t="s">
        <v>216</v>
      </c>
      <c r="D60" s="70"/>
      <c r="E60" s="70">
        <v>0</v>
      </c>
      <c r="F60" s="48"/>
      <c r="G60" s="72"/>
      <c r="H60" s="67">
        <f t="shared" si="1"/>
        <v>0</v>
      </c>
      <c r="I60" s="72">
        <f t="shared" si="4"/>
        <v>0</v>
      </c>
    </row>
    <row r="61" spans="1:9" ht="15" customHeight="1">
      <c r="A61" s="167" t="s">
        <v>93</v>
      </c>
      <c r="B61" s="71"/>
      <c r="C61" s="68" t="s">
        <v>105</v>
      </c>
      <c r="D61" s="66">
        <f>D62</f>
        <v>13800</v>
      </c>
      <c r="E61" s="66">
        <f>E62</f>
        <v>3810</v>
      </c>
      <c r="F61" s="48" t="s">
        <v>118</v>
      </c>
      <c r="G61" s="48" t="s">
        <v>118</v>
      </c>
      <c r="H61" s="137">
        <f>E61</f>
        <v>3810</v>
      </c>
      <c r="I61" s="168">
        <f aca="true" t="shared" si="5" ref="I61:I74">E61-D61</f>
        <v>-9990</v>
      </c>
    </row>
    <row r="62" spans="1:9" ht="15" customHeight="1">
      <c r="A62" s="166"/>
      <c r="B62" s="71"/>
      <c r="C62" s="69" t="s">
        <v>202</v>
      </c>
      <c r="D62" s="70">
        <v>13800</v>
      </c>
      <c r="E62" s="70">
        <v>3810</v>
      </c>
      <c r="F62" s="48" t="s">
        <v>118</v>
      </c>
      <c r="G62" s="48" t="s">
        <v>118</v>
      </c>
      <c r="H62" s="155">
        <f>E62</f>
        <v>3810</v>
      </c>
      <c r="I62" s="168">
        <f t="shared" si="5"/>
        <v>-9990</v>
      </c>
    </row>
    <row r="63" spans="1:9" s="136" customFormat="1" ht="15" customHeight="1">
      <c r="A63" s="167" t="s">
        <v>129</v>
      </c>
      <c r="B63" s="134"/>
      <c r="C63" s="68" t="s">
        <v>130</v>
      </c>
      <c r="D63" s="66">
        <f>D64+D69+D68</f>
        <v>30400</v>
      </c>
      <c r="E63" s="66">
        <f>E64+E69+E66</f>
        <v>13500</v>
      </c>
      <c r="F63" s="48" t="s">
        <v>118</v>
      </c>
      <c r="G63" s="172"/>
      <c r="H63" s="137">
        <f t="shared" si="1"/>
        <v>13500</v>
      </c>
      <c r="I63" s="168">
        <f t="shared" si="5"/>
        <v>-16900</v>
      </c>
    </row>
    <row r="64" spans="1:9" ht="15" customHeight="1">
      <c r="A64" s="167" t="s">
        <v>94</v>
      </c>
      <c r="B64" s="71"/>
      <c r="C64" s="68" t="s">
        <v>124</v>
      </c>
      <c r="D64" s="66">
        <f>D65</f>
        <v>0</v>
      </c>
      <c r="E64" s="66">
        <f>E65</f>
        <v>0</v>
      </c>
      <c r="F64" s="48" t="s">
        <v>118</v>
      </c>
      <c r="G64" s="72" t="s">
        <v>118</v>
      </c>
      <c r="H64" s="137">
        <f t="shared" si="1"/>
        <v>0</v>
      </c>
      <c r="I64" s="168">
        <f t="shared" si="5"/>
        <v>0</v>
      </c>
    </row>
    <row r="65" spans="1:9" s="133" customFormat="1" ht="15" customHeight="1">
      <c r="A65" s="166" t="s">
        <v>210</v>
      </c>
      <c r="B65" s="71"/>
      <c r="C65" s="69" t="s">
        <v>198</v>
      </c>
      <c r="D65" s="70">
        <v>0</v>
      </c>
      <c r="E65" s="72">
        <v>0</v>
      </c>
      <c r="F65" s="48" t="s">
        <v>118</v>
      </c>
      <c r="G65" s="48" t="s">
        <v>118</v>
      </c>
      <c r="H65" s="137">
        <f t="shared" si="1"/>
        <v>0</v>
      </c>
      <c r="I65" s="168">
        <f t="shared" si="5"/>
        <v>0</v>
      </c>
    </row>
    <row r="66" spans="1:9" s="136" customFormat="1" ht="15" customHeight="1">
      <c r="A66" s="173" t="s">
        <v>204</v>
      </c>
      <c r="B66" s="134"/>
      <c r="C66" s="68" t="s">
        <v>205</v>
      </c>
      <c r="D66" s="172">
        <f>D68</f>
        <v>0</v>
      </c>
      <c r="E66" s="172">
        <f>E68</f>
        <v>0</v>
      </c>
      <c r="F66" s="96"/>
      <c r="G66" s="172">
        <f>G67+G68</f>
        <v>0</v>
      </c>
      <c r="H66" s="137">
        <f t="shared" si="1"/>
        <v>0</v>
      </c>
      <c r="I66" s="168">
        <f t="shared" si="5"/>
        <v>0</v>
      </c>
    </row>
    <row r="67" spans="1:9" s="136" customFormat="1" ht="22.5" customHeight="1">
      <c r="A67" s="158" t="s">
        <v>322</v>
      </c>
      <c r="B67" s="71"/>
      <c r="C67" s="69" t="s">
        <v>320</v>
      </c>
      <c r="D67" s="72">
        <v>0</v>
      </c>
      <c r="E67" s="72">
        <v>0</v>
      </c>
      <c r="F67" s="48"/>
      <c r="G67" s="72"/>
      <c r="H67" s="155"/>
      <c r="I67" s="217"/>
    </row>
    <row r="68" spans="1:9" s="133" customFormat="1" ht="24" customHeight="1">
      <c r="A68" s="158" t="s">
        <v>206</v>
      </c>
      <c r="B68" s="134"/>
      <c r="C68" s="69" t="s">
        <v>207</v>
      </c>
      <c r="D68" s="70">
        <v>0</v>
      </c>
      <c r="E68" s="72">
        <v>0</v>
      </c>
      <c r="F68" s="48"/>
      <c r="G68" s="72"/>
      <c r="H68" s="67">
        <f>G68</f>
        <v>0</v>
      </c>
      <c r="I68" s="72">
        <v>0</v>
      </c>
    </row>
    <row r="69" spans="1:9" s="136" customFormat="1" ht="15" customHeight="1">
      <c r="A69" s="173" t="s">
        <v>160</v>
      </c>
      <c r="B69" s="134"/>
      <c r="C69" s="68" t="s">
        <v>167</v>
      </c>
      <c r="D69" s="66">
        <f>D73+D70+D71+D72+D74</f>
        <v>30400</v>
      </c>
      <c r="E69" s="66">
        <f>E73+E70+E71+E72+E74</f>
        <v>13500</v>
      </c>
      <c r="F69" s="96"/>
      <c r="G69" s="96"/>
      <c r="H69" s="135">
        <f aca="true" t="shared" si="6" ref="H69:H75">E69</f>
        <v>13500</v>
      </c>
      <c r="I69" s="172">
        <f t="shared" si="5"/>
        <v>-16900</v>
      </c>
    </row>
    <row r="70" spans="1:9" s="136" customFormat="1" ht="24" customHeight="1">
      <c r="A70" s="158" t="s">
        <v>166</v>
      </c>
      <c r="B70" s="134"/>
      <c r="C70" s="69" t="s">
        <v>208</v>
      </c>
      <c r="D70" s="191">
        <v>30400</v>
      </c>
      <c r="E70" s="70">
        <v>5500</v>
      </c>
      <c r="F70" s="48"/>
      <c r="G70" s="48"/>
      <c r="H70" s="67">
        <f t="shared" si="6"/>
        <v>5500</v>
      </c>
      <c r="I70" s="72">
        <f t="shared" si="5"/>
        <v>-24900</v>
      </c>
    </row>
    <row r="71" spans="1:9" s="136" customFormat="1" ht="24" customHeight="1">
      <c r="A71" s="158" t="s">
        <v>166</v>
      </c>
      <c r="B71" s="134"/>
      <c r="C71" s="69" t="s">
        <v>209</v>
      </c>
      <c r="D71" s="191">
        <v>0</v>
      </c>
      <c r="E71" s="70">
        <v>8000</v>
      </c>
      <c r="F71" s="48"/>
      <c r="G71" s="48"/>
      <c r="H71" s="67">
        <f t="shared" si="6"/>
        <v>8000</v>
      </c>
      <c r="I71" s="72">
        <f t="shared" si="5"/>
        <v>8000</v>
      </c>
    </row>
    <row r="72" spans="1:9" s="136" customFormat="1" ht="24" customHeight="1">
      <c r="A72" s="158" t="s">
        <v>213</v>
      </c>
      <c r="B72" s="134"/>
      <c r="C72" s="69" t="s">
        <v>212</v>
      </c>
      <c r="D72" s="191">
        <v>0</v>
      </c>
      <c r="E72" s="70">
        <v>0</v>
      </c>
      <c r="F72" s="48"/>
      <c r="G72" s="48"/>
      <c r="H72" s="67">
        <f t="shared" si="6"/>
        <v>0</v>
      </c>
      <c r="I72" s="72">
        <f t="shared" si="5"/>
        <v>0</v>
      </c>
    </row>
    <row r="73" spans="1:9" s="136" customFormat="1" ht="24" customHeight="1">
      <c r="A73" s="158" t="s">
        <v>289</v>
      </c>
      <c r="B73" s="134"/>
      <c r="C73" s="69" t="s">
        <v>288</v>
      </c>
      <c r="D73" s="191">
        <v>0</v>
      </c>
      <c r="E73" s="70">
        <v>0</v>
      </c>
      <c r="F73" s="48"/>
      <c r="G73" s="48"/>
      <c r="H73" s="67">
        <f t="shared" si="6"/>
        <v>0</v>
      </c>
      <c r="I73" s="72">
        <f t="shared" si="5"/>
        <v>0</v>
      </c>
    </row>
    <row r="74" spans="1:9" s="136" customFormat="1" ht="24" customHeight="1">
      <c r="A74" s="158" t="s">
        <v>287</v>
      </c>
      <c r="B74" s="134"/>
      <c r="C74" s="69" t="s">
        <v>290</v>
      </c>
      <c r="D74" s="191">
        <v>0</v>
      </c>
      <c r="E74" s="70">
        <v>0</v>
      </c>
      <c r="F74" s="48"/>
      <c r="G74" s="48"/>
      <c r="H74" s="67">
        <f t="shared" si="6"/>
        <v>0</v>
      </c>
      <c r="I74" s="72">
        <f t="shared" si="5"/>
        <v>0</v>
      </c>
    </row>
    <row r="75" spans="1:9" s="133" customFormat="1" ht="24" customHeight="1">
      <c r="A75" s="192" t="s">
        <v>215</v>
      </c>
      <c r="B75" s="134"/>
      <c r="C75" s="68" t="s">
        <v>181</v>
      </c>
      <c r="D75" s="66">
        <v>0</v>
      </c>
      <c r="E75" s="172">
        <v>0</v>
      </c>
      <c r="F75" s="96"/>
      <c r="G75" s="135"/>
      <c r="H75" s="67">
        <f t="shared" si="6"/>
        <v>0</v>
      </c>
      <c r="I75" s="172">
        <f>E75-D75</f>
        <v>0</v>
      </c>
    </row>
    <row r="76" spans="1:9" ht="15.75" customHeight="1">
      <c r="A76" s="40"/>
      <c r="B76" s="62"/>
      <c r="C76" s="20"/>
      <c r="D76" s="20"/>
      <c r="E76" s="20"/>
      <c r="F76" s="20"/>
      <c r="G76" s="20"/>
      <c r="H76" s="20"/>
      <c r="I76" s="20"/>
    </row>
    <row r="77" spans="1:9" ht="15.75" customHeight="1">
      <c r="A77" s="40"/>
      <c r="B77" s="62"/>
      <c r="C77" s="20"/>
      <c r="D77" s="20"/>
      <c r="E77" s="20"/>
      <c r="F77" s="20"/>
      <c r="G77" s="20"/>
      <c r="H77" s="20"/>
      <c r="I77" s="20"/>
    </row>
    <row r="78" spans="1:9" ht="15.75" customHeight="1">
      <c r="A78" s="23"/>
      <c r="B78" s="35"/>
      <c r="C78" s="20"/>
      <c r="D78" s="20"/>
      <c r="E78" s="20"/>
      <c r="F78" s="20"/>
      <c r="G78" s="20"/>
      <c r="H78" s="20"/>
      <c r="I78" s="20"/>
    </row>
    <row r="79" spans="1:9" ht="10.5" customHeight="1">
      <c r="A79" s="17"/>
      <c r="B79" s="36"/>
      <c r="C79" s="4"/>
      <c r="D79" s="18"/>
      <c r="E79" s="18"/>
      <c r="F79" s="18"/>
      <c r="G79" s="18"/>
      <c r="H79" s="47"/>
      <c r="I79" s="18"/>
    </row>
    <row r="81" ht="5.25" customHeight="1"/>
    <row r="83" ht="10.5" customHeight="1"/>
    <row r="84" ht="10.5" customHeight="1"/>
    <row r="85" ht="9.75" customHeight="1"/>
    <row r="86" ht="10.5" customHeight="1"/>
    <row r="87" ht="9.75" customHeight="1"/>
    <row r="88" ht="34.5" customHeight="1"/>
    <row r="89" ht="12.75" customHeight="1"/>
    <row r="90" ht="24.75" customHeight="1"/>
    <row r="91" ht="11.25" customHeight="1"/>
    <row r="92" ht="10.5" customHeight="1"/>
    <row r="93" ht="14.25" customHeight="1"/>
    <row r="94" ht="18" customHeight="1"/>
    <row r="95" ht="15" customHeight="1"/>
    <row r="96" ht="21" customHeight="1"/>
    <row r="97" ht="18.75" customHeight="1"/>
    <row r="98" ht="12.75" customHeight="1"/>
    <row r="99" ht="18" customHeight="1"/>
    <row r="100" ht="18.75" customHeight="1"/>
    <row r="101" ht="20.25" customHeight="1"/>
    <row r="102" ht="21.75" customHeight="1"/>
    <row r="103" ht="28.5" customHeight="1"/>
    <row r="104" ht="36" customHeight="1"/>
    <row r="105" ht="14.25" customHeight="1"/>
    <row r="106" ht="23.25" customHeight="1"/>
    <row r="107" ht="31.5" customHeight="1"/>
    <row r="108" ht="20.25" customHeight="1"/>
    <row r="109" ht="6.75" customHeight="1"/>
    <row r="110" ht="16.5" customHeight="1"/>
    <row r="111" ht="10.5" customHeight="1"/>
    <row r="112" ht="10.5" customHeight="1"/>
    <row r="113" ht="10.5" customHeight="1"/>
    <row r="114" ht="10.5" customHeight="1"/>
    <row r="115" ht="15" customHeight="1"/>
    <row r="116" ht="35.25" customHeight="1"/>
    <row r="117" ht="15" customHeight="1"/>
    <row r="119" ht="36" customHeight="1"/>
    <row r="121" ht="7.5" customHeight="1"/>
    <row r="122" ht="30" customHeight="1"/>
    <row r="123" ht="9.75" customHeight="1"/>
    <row r="124" ht="9.75" customHeight="1"/>
    <row r="125" ht="24.75" customHeight="1"/>
    <row r="126" ht="9.75" customHeight="1"/>
    <row r="127" ht="11.25" customHeight="1"/>
    <row r="128" ht="23.25" customHeight="1"/>
    <row r="129" spans="4:9" ht="9.75" customHeight="1">
      <c r="D129" s="8"/>
      <c r="E129" s="8"/>
      <c r="F129" s="8"/>
      <c r="G129" s="8"/>
      <c r="H129" s="8"/>
      <c r="I129" s="56"/>
    </row>
    <row r="130" spans="1:9" ht="12.75" customHeight="1">
      <c r="A130" s="17"/>
      <c r="B130" s="17"/>
      <c r="C130" s="4"/>
      <c r="D130" s="18"/>
      <c r="E130" s="18"/>
      <c r="F130" s="18"/>
      <c r="G130" s="18"/>
      <c r="H130" s="18"/>
      <c r="I130" s="18"/>
    </row>
  </sheetData>
  <sheetProtection/>
  <mergeCells count="9">
    <mergeCell ref="A1:H1"/>
    <mergeCell ref="A3:H3"/>
    <mergeCell ref="A4:G4"/>
    <mergeCell ref="E14:H14"/>
    <mergeCell ref="A14:A17"/>
    <mergeCell ref="C14:C17"/>
    <mergeCell ref="B14:B17"/>
    <mergeCell ref="D14:D17"/>
    <mergeCell ref="A2:H2"/>
  </mergeCells>
  <printOptions/>
  <pageMargins left="0.31496062992125984" right="0.1968503937007874" top="0.3937007874015748" bottom="0" header="0" footer="0"/>
  <pageSetup horizontalDpi="600" verticalDpi="600" orientation="landscape" pageOrder="overThenDown" paperSize="9" scale="95" r:id="rId1"/>
  <rowBreaks count="1" manualBreakCount="1">
    <brk id="4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SheetLayoutView="100" workbookViewId="0" topLeftCell="A1">
      <pane xSplit="2" ySplit="5" topLeftCell="C8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56" sqref="D56:E56"/>
    </sheetView>
  </sheetViews>
  <sheetFormatPr defaultColWidth="9.00390625" defaultRowHeight="12.75"/>
  <cols>
    <col min="1" max="1" width="61.125" style="97" customWidth="1"/>
    <col min="2" max="2" width="6.00390625" style="97" customWidth="1"/>
    <col min="3" max="3" width="20.625" style="97" customWidth="1"/>
    <col min="4" max="4" width="12.75390625" style="97" customWidth="1"/>
    <col min="5" max="5" width="12.00390625" style="97" customWidth="1"/>
    <col min="6" max="6" width="12.75390625" style="131" customWidth="1"/>
    <col min="7" max="7" width="9.00390625" style="97" customWidth="1"/>
    <col min="8" max="8" width="11.00390625" style="97" customWidth="1"/>
    <col min="9" max="9" width="11.625" style="132" customWidth="1"/>
    <col min="10" max="10" width="14.125" style="208" customWidth="1"/>
    <col min="11" max="11" width="13.625" style="97" customWidth="1"/>
    <col min="12" max="12" width="9.125" style="208" customWidth="1"/>
    <col min="13" max="16384" width="9.125" style="97" customWidth="1"/>
  </cols>
  <sheetData>
    <row r="1" spans="2:11" ht="12" thickBot="1">
      <c r="B1" s="98"/>
      <c r="C1" s="99"/>
      <c r="D1" s="98" t="s">
        <v>60</v>
      </c>
      <c r="E1" s="100"/>
      <c r="F1" s="101"/>
      <c r="G1" s="100"/>
      <c r="H1" s="100"/>
      <c r="I1" s="102"/>
      <c r="J1" s="218" t="s">
        <v>70</v>
      </c>
      <c r="K1" s="103"/>
    </row>
    <row r="2" spans="1:11" ht="12" customHeight="1">
      <c r="A2" s="250" t="s">
        <v>7</v>
      </c>
      <c r="B2" s="138" t="s">
        <v>23</v>
      </c>
      <c r="C2" s="252" t="s">
        <v>152</v>
      </c>
      <c r="D2" s="255" t="s">
        <v>136</v>
      </c>
      <c r="E2" s="255" t="s">
        <v>153</v>
      </c>
      <c r="F2" s="249" t="s">
        <v>9</v>
      </c>
      <c r="G2" s="249"/>
      <c r="H2" s="249"/>
      <c r="I2" s="249"/>
      <c r="J2" s="219" t="s">
        <v>310</v>
      </c>
      <c r="K2" s="195"/>
    </row>
    <row r="3" spans="1:11" ht="11.25" customHeight="1">
      <c r="A3" s="251"/>
      <c r="B3" s="104" t="s">
        <v>132</v>
      </c>
      <c r="C3" s="253"/>
      <c r="D3" s="253"/>
      <c r="E3" s="253"/>
      <c r="F3" s="107" t="s">
        <v>86</v>
      </c>
      <c r="G3" s="108" t="s">
        <v>10</v>
      </c>
      <c r="H3" s="109" t="s">
        <v>13</v>
      </c>
      <c r="I3" s="107"/>
      <c r="J3" s="220" t="s">
        <v>62</v>
      </c>
      <c r="K3" s="196" t="s">
        <v>131</v>
      </c>
    </row>
    <row r="4" spans="1:11" ht="11.25" customHeight="1">
      <c r="A4" s="251"/>
      <c r="B4" s="104"/>
      <c r="C4" s="253"/>
      <c r="D4" s="253"/>
      <c r="E4" s="253"/>
      <c r="F4" s="110" t="s">
        <v>87</v>
      </c>
      <c r="G4" s="105" t="s">
        <v>11</v>
      </c>
      <c r="H4" s="105" t="s">
        <v>14</v>
      </c>
      <c r="I4" s="110" t="s">
        <v>15</v>
      </c>
      <c r="J4" s="221" t="s">
        <v>64</v>
      </c>
      <c r="K4" s="197" t="s">
        <v>61</v>
      </c>
    </row>
    <row r="5" spans="1:11" ht="10.5" customHeight="1">
      <c r="A5" s="251"/>
      <c r="B5" s="104"/>
      <c r="C5" s="254"/>
      <c r="D5" s="254"/>
      <c r="E5" s="254"/>
      <c r="F5" s="110" t="s">
        <v>88</v>
      </c>
      <c r="G5" s="105" t="s">
        <v>12</v>
      </c>
      <c r="H5" s="105"/>
      <c r="I5" s="163"/>
      <c r="J5" s="222" t="s">
        <v>65</v>
      </c>
      <c r="K5" s="198" t="s">
        <v>63</v>
      </c>
    </row>
    <row r="6" spans="1:11" ht="12">
      <c r="A6" s="139">
        <v>1</v>
      </c>
      <c r="B6" s="111">
        <v>2</v>
      </c>
      <c r="C6" s="111">
        <v>3</v>
      </c>
      <c r="D6" s="106" t="s">
        <v>2</v>
      </c>
      <c r="E6" s="106" t="s">
        <v>3</v>
      </c>
      <c r="F6" s="112" t="s">
        <v>16</v>
      </c>
      <c r="G6" s="106" t="s">
        <v>17</v>
      </c>
      <c r="H6" s="106" t="s">
        <v>18</v>
      </c>
      <c r="I6" s="112" t="s">
        <v>19</v>
      </c>
      <c r="J6" s="223" t="s">
        <v>66</v>
      </c>
      <c r="K6" s="199" t="s">
        <v>67</v>
      </c>
    </row>
    <row r="7" spans="1:12" s="128" customFormat="1" ht="12.75" customHeight="1">
      <c r="A7" s="141" t="s">
        <v>68</v>
      </c>
      <c r="B7" s="124" t="s">
        <v>69</v>
      </c>
      <c r="C7" s="114" t="s">
        <v>112</v>
      </c>
      <c r="D7" s="115">
        <f>D8+D36+D42+D45+D52+D72+D79+D85+D87</f>
        <v>41383700</v>
      </c>
      <c r="E7" s="115">
        <f>E8+E36+E42+E45+E52+E72+E79+E85+E87</f>
        <v>41383700</v>
      </c>
      <c r="F7" s="115">
        <f>F8+F36+F42+F45+F52+F72+F79+F85+F87</f>
        <v>4822553.65</v>
      </c>
      <c r="G7" s="115"/>
      <c r="H7" s="115"/>
      <c r="I7" s="115">
        <f>I8+I36+I42+I45+I52+I72+I79+I85+I87</f>
        <v>4822553.65</v>
      </c>
      <c r="J7" s="115">
        <f>J8+J36+J42+J45+J52+J72+J79+J85+J87</f>
        <v>36561146.35</v>
      </c>
      <c r="K7" s="115">
        <f>K8+K36+K42+K45+K52+K72+K79+K85+K87</f>
        <v>36561146.35</v>
      </c>
      <c r="L7" s="209"/>
    </row>
    <row r="8" spans="1:12" s="128" customFormat="1" ht="12.75" customHeight="1">
      <c r="A8" s="141" t="s">
        <v>106</v>
      </c>
      <c r="B8" s="124"/>
      <c r="C8" s="118" t="s">
        <v>223</v>
      </c>
      <c r="D8" s="115">
        <f>D9+D24</f>
        <v>3775800</v>
      </c>
      <c r="E8" s="115">
        <f>E9+E24</f>
        <v>3775800</v>
      </c>
      <c r="F8" s="115">
        <f>F9+F24</f>
        <v>1591343.09</v>
      </c>
      <c r="G8" s="122" t="s">
        <v>118</v>
      </c>
      <c r="H8" s="122" t="s">
        <v>118</v>
      </c>
      <c r="I8" s="123">
        <f aca="true" t="shared" si="0" ref="I8:I78">F8</f>
        <v>1591343.09</v>
      </c>
      <c r="J8" s="225">
        <f>D8-I8</f>
        <v>2184456.91</v>
      </c>
      <c r="K8" s="200">
        <f aca="true" t="shared" si="1" ref="K8:K21">E8-I8</f>
        <v>2184456.91</v>
      </c>
      <c r="L8" s="209"/>
    </row>
    <row r="9" spans="1:11" ht="12.75" customHeight="1">
      <c r="A9" s="143" t="s">
        <v>108</v>
      </c>
      <c r="B9" s="113"/>
      <c r="C9" s="118" t="s">
        <v>224</v>
      </c>
      <c r="D9" s="115">
        <f>D10+D12+D22</f>
        <v>3667800</v>
      </c>
      <c r="E9" s="115">
        <f>E10+E12+E22</f>
        <v>3667800</v>
      </c>
      <c r="F9" s="115">
        <f>F10+F12+F22</f>
        <v>1569839.1500000001</v>
      </c>
      <c r="G9" s="116" t="s">
        <v>118</v>
      </c>
      <c r="H9" s="116" t="s">
        <v>118</v>
      </c>
      <c r="I9" s="117">
        <f t="shared" si="0"/>
        <v>1569839.1500000001</v>
      </c>
      <c r="J9" s="226">
        <f>D9-I9</f>
        <v>2097960.8499999996</v>
      </c>
      <c r="K9" s="201">
        <f t="shared" si="1"/>
        <v>2097960.8499999996</v>
      </c>
    </row>
    <row r="10" spans="1:11" ht="23.25" customHeight="1">
      <c r="A10" s="142" t="s">
        <v>268</v>
      </c>
      <c r="B10" s="113"/>
      <c r="C10" s="119" t="s">
        <v>226</v>
      </c>
      <c r="D10" s="120">
        <f>D11</f>
        <v>52000</v>
      </c>
      <c r="E10" s="120">
        <f>D10</f>
        <v>52000</v>
      </c>
      <c r="F10" s="120">
        <f>F11</f>
        <v>24035</v>
      </c>
      <c r="G10" s="116"/>
      <c r="H10" s="116"/>
      <c r="I10" s="117">
        <f t="shared" si="0"/>
        <v>24035</v>
      </c>
      <c r="J10" s="226">
        <f>D10-I10</f>
        <v>27965</v>
      </c>
      <c r="K10" s="201">
        <f t="shared" si="1"/>
        <v>27965</v>
      </c>
    </row>
    <row r="11" spans="1:11" ht="23.25" customHeight="1">
      <c r="A11" s="142" t="s">
        <v>222</v>
      </c>
      <c r="B11" s="113"/>
      <c r="C11" s="119" t="s">
        <v>225</v>
      </c>
      <c r="D11" s="120">
        <v>52000</v>
      </c>
      <c r="E11" s="120">
        <f>D11</f>
        <v>52000</v>
      </c>
      <c r="F11" s="120">
        <v>24035</v>
      </c>
      <c r="G11" s="116"/>
      <c r="H11" s="116"/>
      <c r="I11" s="117">
        <f t="shared" si="0"/>
        <v>24035</v>
      </c>
      <c r="J11" s="226">
        <f>D11-I11</f>
        <v>27965</v>
      </c>
      <c r="K11" s="201">
        <f t="shared" si="1"/>
        <v>27965</v>
      </c>
    </row>
    <row r="12" spans="1:11" ht="12.75" customHeight="1">
      <c r="A12" s="143" t="s">
        <v>168</v>
      </c>
      <c r="B12" s="124"/>
      <c r="C12" s="118" t="s">
        <v>224</v>
      </c>
      <c r="D12" s="115">
        <f>D14+D18+D20</f>
        <v>3615600</v>
      </c>
      <c r="E12" s="115">
        <f aca="true" t="shared" si="2" ref="E12:K12">E14+E18+E20</f>
        <v>3615600</v>
      </c>
      <c r="F12" s="115">
        <f t="shared" si="2"/>
        <v>1545604.1500000001</v>
      </c>
      <c r="G12" s="115"/>
      <c r="H12" s="115"/>
      <c r="I12" s="115">
        <f t="shared" si="2"/>
        <v>1545604.1500000001</v>
      </c>
      <c r="J12" s="115">
        <f t="shared" si="2"/>
        <v>1662086.2300000002</v>
      </c>
      <c r="K12" s="115">
        <f t="shared" si="2"/>
        <v>1662086.2300000002</v>
      </c>
    </row>
    <row r="13" spans="1:11" ht="12.75" customHeight="1">
      <c r="A13" s="143" t="s">
        <v>324</v>
      </c>
      <c r="B13" s="124"/>
      <c r="C13" s="118" t="s">
        <v>228</v>
      </c>
      <c r="D13" s="115">
        <f>D14+D18</f>
        <v>3584700</v>
      </c>
      <c r="E13" s="115">
        <f aca="true" t="shared" si="3" ref="E13:K13">E14+E18</f>
        <v>3584700</v>
      </c>
      <c r="F13" s="115">
        <f t="shared" si="3"/>
        <v>1530154.1500000001</v>
      </c>
      <c r="G13" s="115"/>
      <c r="H13" s="115"/>
      <c r="I13" s="115">
        <f t="shared" si="3"/>
        <v>1530154.1500000001</v>
      </c>
      <c r="J13" s="115">
        <f t="shared" si="3"/>
        <v>1646636.2300000002</v>
      </c>
      <c r="K13" s="115">
        <f t="shared" si="3"/>
        <v>1646636.2300000002</v>
      </c>
    </row>
    <row r="14" spans="1:11" ht="13.5" customHeight="1">
      <c r="A14" s="142" t="s">
        <v>279</v>
      </c>
      <c r="B14" s="113"/>
      <c r="C14" s="119" t="s">
        <v>227</v>
      </c>
      <c r="D14" s="120">
        <f>D15+D16+D17</f>
        <v>3171100</v>
      </c>
      <c r="E14" s="120">
        <f>E15+E16+E17</f>
        <v>3171100</v>
      </c>
      <c r="F14" s="120">
        <f>F15+F16+F17</f>
        <v>1353383.85</v>
      </c>
      <c r="G14" s="120"/>
      <c r="H14" s="120"/>
      <c r="I14" s="120">
        <f>I15+I16+I17</f>
        <v>1353383.85</v>
      </c>
      <c r="J14" s="227">
        <f>J15+J16</f>
        <v>1409806.5300000003</v>
      </c>
      <c r="K14" s="202">
        <f>K15+K16</f>
        <v>1409806.5300000003</v>
      </c>
    </row>
    <row r="15" spans="1:11" ht="15.75" customHeight="1">
      <c r="A15" s="142" t="s">
        <v>219</v>
      </c>
      <c r="B15" s="113"/>
      <c r="C15" s="119" t="s">
        <v>229</v>
      </c>
      <c r="D15" s="120">
        <v>2274300</v>
      </c>
      <c r="E15" s="120">
        <f>D15</f>
        <v>2274300</v>
      </c>
      <c r="F15" s="120">
        <v>1022098.59</v>
      </c>
      <c r="G15" s="116" t="s">
        <v>118</v>
      </c>
      <c r="H15" s="116"/>
      <c r="I15" s="117">
        <f t="shared" si="0"/>
        <v>1022098.59</v>
      </c>
      <c r="J15" s="226">
        <f aca="true" t="shared" si="4" ref="J15:J23">D15-I15</f>
        <v>1252201.4100000001</v>
      </c>
      <c r="K15" s="201">
        <f t="shared" si="1"/>
        <v>1252201.4100000001</v>
      </c>
    </row>
    <row r="16" spans="1:11" ht="20.25" customHeight="1">
      <c r="A16" s="142" t="s">
        <v>220</v>
      </c>
      <c r="B16" s="113"/>
      <c r="C16" s="119" t="s">
        <v>230</v>
      </c>
      <c r="D16" s="120">
        <v>209900</v>
      </c>
      <c r="E16" s="120">
        <f>D16</f>
        <v>209900</v>
      </c>
      <c r="F16" s="117">
        <v>52294.88</v>
      </c>
      <c r="G16" s="116"/>
      <c r="H16" s="116" t="s">
        <v>118</v>
      </c>
      <c r="I16" s="117">
        <f t="shared" si="0"/>
        <v>52294.88</v>
      </c>
      <c r="J16" s="226">
        <f t="shared" si="4"/>
        <v>157605.12</v>
      </c>
      <c r="K16" s="201">
        <f t="shared" si="1"/>
        <v>157605.12</v>
      </c>
    </row>
    <row r="17" spans="1:11" ht="36" customHeight="1">
      <c r="A17" s="142" t="s">
        <v>221</v>
      </c>
      <c r="B17" s="113"/>
      <c r="C17" s="119" t="s">
        <v>231</v>
      </c>
      <c r="D17" s="120">
        <v>686900</v>
      </c>
      <c r="E17" s="120">
        <f>D17</f>
        <v>686900</v>
      </c>
      <c r="F17" s="117">
        <v>278990.38</v>
      </c>
      <c r="G17" s="116"/>
      <c r="H17" s="116" t="s">
        <v>118</v>
      </c>
      <c r="I17" s="117">
        <f t="shared" si="0"/>
        <v>278990.38</v>
      </c>
      <c r="J17" s="226">
        <f t="shared" si="4"/>
        <v>407909.62</v>
      </c>
      <c r="K17" s="201">
        <f t="shared" si="1"/>
        <v>407909.62</v>
      </c>
    </row>
    <row r="18" spans="1:11" ht="12.75" customHeight="1">
      <c r="A18" s="142" t="s">
        <v>269</v>
      </c>
      <c r="B18" s="113"/>
      <c r="C18" s="119" t="s">
        <v>232</v>
      </c>
      <c r="D18" s="120">
        <f>D19</f>
        <v>413600</v>
      </c>
      <c r="E18" s="120">
        <f>E19</f>
        <v>413600</v>
      </c>
      <c r="F18" s="120">
        <f>F19</f>
        <v>176770.3</v>
      </c>
      <c r="G18" s="116" t="s">
        <v>118</v>
      </c>
      <c r="H18" s="116" t="s">
        <v>118</v>
      </c>
      <c r="I18" s="117">
        <f t="shared" si="0"/>
        <v>176770.3</v>
      </c>
      <c r="J18" s="226">
        <f t="shared" si="4"/>
        <v>236829.7</v>
      </c>
      <c r="K18" s="201">
        <f t="shared" si="1"/>
        <v>236829.7</v>
      </c>
    </row>
    <row r="19" spans="1:11" ht="14.25" customHeight="1">
      <c r="A19" s="142" t="s">
        <v>270</v>
      </c>
      <c r="B19" s="113"/>
      <c r="C19" s="119" t="s">
        <v>233</v>
      </c>
      <c r="D19" s="120">
        <v>413600</v>
      </c>
      <c r="E19" s="120">
        <f>D19</f>
        <v>413600</v>
      </c>
      <c r="F19" s="120">
        <v>176770.3</v>
      </c>
      <c r="G19" s="116"/>
      <c r="H19" s="116"/>
      <c r="I19" s="117">
        <f t="shared" si="0"/>
        <v>176770.3</v>
      </c>
      <c r="J19" s="226">
        <f t="shared" si="4"/>
        <v>236829.7</v>
      </c>
      <c r="K19" s="201">
        <f t="shared" si="1"/>
        <v>236829.7</v>
      </c>
    </row>
    <row r="20" spans="1:11" ht="14.25" customHeight="1">
      <c r="A20" s="142" t="s">
        <v>333</v>
      </c>
      <c r="B20" s="113"/>
      <c r="C20" s="119" t="s">
        <v>332</v>
      </c>
      <c r="D20" s="120">
        <f>D21</f>
        <v>30900</v>
      </c>
      <c r="E20" s="120">
        <f>E21</f>
        <v>30900</v>
      </c>
      <c r="F20" s="120">
        <f>F21</f>
        <v>15450</v>
      </c>
      <c r="G20" s="120"/>
      <c r="H20" s="120"/>
      <c r="I20" s="117">
        <f t="shared" si="0"/>
        <v>15450</v>
      </c>
      <c r="J20" s="226">
        <f t="shared" si="4"/>
        <v>15450</v>
      </c>
      <c r="K20" s="201">
        <f t="shared" si="1"/>
        <v>15450</v>
      </c>
    </row>
    <row r="21" spans="1:11" ht="14.25" customHeight="1">
      <c r="A21" s="142" t="s">
        <v>333</v>
      </c>
      <c r="B21" s="113"/>
      <c r="C21" s="119" t="s">
        <v>331</v>
      </c>
      <c r="D21" s="120">
        <v>30900</v>
      </c>
      <c r="E21" s="120">
        <v>30900</v>
      </c>
      <c r="F21" s="120">
        <v>15450</v>
      </c>
      <c r="G21" s="116"/>
      <c r="H21" s="116"/>
      <c r="I21" s="117">
        <f t="shared" si="0"/>
        <v>15450</v>
      </c>
      <c r="J21" s="226">
        <f t="shared" si="4"/>
        <v>15450</v>
      </c>
      <c r="K21" s="201">
        <f t="shared" si="1"/>
        <v>15450</v>
      </c>
    </row>
    <row r="22" spans="1:12" s="128" customFormat="1" ht="12" customHeight="1">
      <c r="A22" s="142" t="s">
        <v>272</v>
      </c>
      <c r="B22" s="124"/>
      <c r="C22" s="118" t="s">
        <v>271</v>
      </c>
      <c r="D22" s="115">
        <f>D23</f>
        <v>200</v>
      </c>
      <c r="E22" s="115">
        <f>E23</f>
        <v>200</v>
      </c>
      <c r="F22" s="115">
        <f>F23</f>
        <v>200</v>
      </c>
      <c r="G22" s="116" t="s">
        <v>118</v>
      </c>
      <c r="H22" s="116" t="s">
        <v>118</v>
      </c>
      <c r="I22" s="123">
        <f t="shared" si="0"/>
        <v>200</v>
      </c>
      <c r="J22" s="225">
        <f t="shared" si="4"/>
        <v>0</v>
      </c>
      <c r="K22" s="200">
        <f aca="true" t="shared" si="5" ref="K22:K51">E22-I22</f>
        <v>0</v>
      </c>
      <c r="L22" s="209"/>
    </row>
    <row r="23" spans="1:11" ht="12.75" customHeight="1">
      <c r="A23" s="142" t="s">
        <v>273</v>
      </c>
      <c r="B23" s="113"/>
      <c r="C23" s="119" t="s">
        <v>234</v>
      </c>
      <c r="D23" s="120">
        <v>200</v>
      </c>
      <c r="E23" s="120">
        <v>200</v>
      </c>
      <c r="F23" s="117">
        <v>200</v>
      </c>
      <c r="G23" s="116" t="s">
        <v>118</v>
      </c>
      <c r="H23" s="116" t="s">
        <v>118</v>
      </c>
      <c r="I23" s="117">
        <f t="shared" si="0"/>
        <v>200</v>
      </c>
      <c r="J23" s="226">
        <f t="shared" si="4"/>
        <v>0</v>
      </c>
      <c r="K23" s="201">
        <f t="shared" si="5"/>
        <v>0</v>
      </c>
    </row>
    <row r="24" spans="1:12" s="128" customFormat="1" ht="12.75" customHeight="1">
      <c r="A24" s="143" t="s">
        <v>127</v>
      </c>
      <c r="B24" s="124"/>
      <c r="C24" s="118" t="s">
        <v>235</v>
      </c>
      <c r="D24" s="115">
        <f>D25+D31+D27+D30+D35</f>
        <v>108000</v>
      </c>
      <c r="E24" s="115">
        <f aca="true" t="shared" si="6" ref="E24:K24">E25+E31+E27+E30+E35</f>
        <v>108000</v>
      </c>
      <c r="F24" s="115">
        <f t="shared" si="6"/>
        <v>21503.94</v>
      </c>
      <c r="G24" s="115"/>
      <c r="H24" s="115"/>
      <c r="I24" s="115">
        <f t="shared" si="6"/>
        <v>21503.94</v>
      </c>
      <c r="J24" s="115">
        <f t="shared" si="6"/>
        <v>86496.06</v>
      </c>
      <c r="K24" s="115">
        <f t="shared" si="6"/>
        <v>86496.06</v>
      </c>
      <c r="L24" s="209"/>
    </row>
    <row r="25" spans="1:12" s="161" customFormat="1" ht="24" customHeight="1">
      <c r="A25" s="142" t="s">
        <v>169</v>
      </c>
      <c r="B25" s="159"/>
      <c r="C25" s="119" t="s">
        <v>236</v>
      </c>
      <c r="D25" s="120">
        <f>D26</f>
        <v>8000</v>
      </c>
      <c r="E25" s="120">
        <f>E26</f>
        <v>8000</v>
      </c>
      <c r="F25" s="120">
        <f>F26</f>
        <v>0</v>
      </c>
      <c r="G25" s="116" t="s">
        <v>118</v>
      </c>
      <c r="H25" s="116" t="s">
        <v>118</v>
      </c>
      <c r="I25" s="160">
        <f t="shared" si="0"/>
        <v>0</v>
      </c>
      <c r="J25" s="226">
        <f aca="true" t="shared" si="7" ref="J25:J30">D25-I25</f>
        <v>8000</v>
      </c>
      <c r="K25" s="203">
        <f t="shared" si="5"/>
        <v>8000</v>
      </c>
      <c r="L25" s="208"/>
    </row>
    <row r="26" spans="1:12" s="161" customFormat="1" ht="28.5" customHeight="1">
      <c r="A26" s="142" t="s">
        <v>238</v>
      </c>
      <c r="B26" s="159"/>
      <c r="C26" s="119" t="s">
        <v>237</v>
      </c>
      <c r="D26" s="120">
        <v>8000</v>
      </c>
      <c r="E26" s="120">
        <f>D26</f>
        <v>8000</v>
      </c>
      <c r="F26" s="160">
        <v>0</v>
      </c>
      <c r="G26" s="116"/>
      <c r="H26" s="116"/>
      <c r="I26" s="160">
        <f t="shared" si="0"/>
        <v>0</v>
      </c>
      <c r="J26" s="226">
        <f t="shared" si="7"/>
        <v>8000</v>
      </c>
      <c r="K26" s="203">
        <f t="shared" si="5"/>
        <v>8000</v>
      </c>
      <c r="L26" s="208"/>
    </row>
    <row r="27" spans="1:12" s="161" customFormat="1" ht="27.75" customHeight="1">
      <c r="A27" s="142" t="s">
        <v>274</v>
      </c>
      <c r="B27" s="159"/>
      <c r="C27" s="119" t="s">
        <v>292</v>
      </c>
      <c r="D27" s="120">
        <f>D28+D29</f>
        <v>11000</v>
      </c>
      <c r="E27" s="120">
        <f>E28+E29</f>
        <v>11000</v>
      </c>
      <c r="F27" s="120">
        <f>F28+F29</f>
        <v>0</v>
      </c>
      <c r="G27" s="116"/>
      <c r="H27" s="116"/>
      <c r="I27" s="160">
        <f t="shared" si="0"/>
        <v>0</v>
      </c>
      <c r="J27" s="226">
        <f t="shared" si="7"/>
        <v>11000</v>
      </c>
      <c r="K27" s="203">
        <f t="shared" si="5"/>
        <v>11000</v>
      </c>
      <c r="L27" s="208"/>
    </row>
    <row r="28" spans="1:12" s="161" customFormat="1" ht="24" customHeight="1">
      <c r="A28" s="142" t="s">
        <v>274</v>
      </c>
      <c r="B28" s="159"/>
      <c r="C28" s="119" t="s">
        <v>277</v>
      </c>
      <c r="D28" s="120">
        <v>4000</v>
      </c>
      <c r="E28" s="120">
        <f>D28</f>
        <v>4000</v>
      </c>
      <c r="F28" s="160">
        <v>0</v>
      </c>
      <c r="G28" s="116"/>
      <c r="H28" s="116"/>
      <c r="I28" s="160">
        <f t="shared" si="0"/>
        <v>0</v>
      </c>
      <c r="J28" s="226">
        <f t="shared" si="7"/>
        <v>4000</v>
      </c>
      <c r="K28" s="203">
        <f t="shared" si="5"/>
        <v>4000</v>
      </c>
      <c r="L28" s="208"/>
    </row>
    <row r="29" spans="1:12" s="161" customFormat="1" ht="24.75" customHeight="1">
      <c r="A29" s="142" t="s">
        <v>274</v>
      </c>
      <c r="B29" s="159"/>
      <c r="C29" s="119" t="s">
        <v>293</v>
      </c>
      <c r="D29" s="120">
        <v>7000</v>
      </c>
      <c r="E29" s="120">
        <v>7000</v>
      </c>
      <c r="F29" s="160">
        <v>0</v>
      </c>
      <c r="G29" s="116"/>
      <c r="H29" s="116"/>
      <c r="I29" s="160">
        <f t="shared" si="0"/>
        <v>0</v>
      </c>
      <c r="J29" s="226">
        <f t="shared" si="7"/>
        <v>7000</v>
      </c>
      <c r="K29" s="203">
        <f t="shared" si="5"/>
        <v>7000</v>
      </c>
      <c r="L29" s="208"/>
    </row>
    <row r="30" spans="1:12" s="161" customFormat="1" ht="14.25" customHeight="1">
      <c r="A30" s="142" t="s">
        <v>342</v>
      </c>
      <c r="B30" s="159"/>
      <c r="C30" s="119" t="s">
        <v>359</v>
      </c>
      <c r="D30" s="120">
        <v>55000</v>
      </c>
      <c r="E30" s="120">
        <v>55000</v>
      </c>
      <c r="F30" s="160">
        <v>0</v>
      </c>
      <c r="G30" s="116"/>
      <c r="H30" s="116"/>
      <c r="I30" s="160">
        <f t="shared" si="0"/>
        <v>0</v>
      </c>
      <c r="J30" s="226">
        <f t="shared" si="7"/>
        <v>55000</v>
      </c>
      <c r="K30" s="234">
        <f t="shared" si="5"/>
        <v>55000</v>
      </c>
      <c r="L30" s="208"/>
    </row>
    <row r="31" spans="1:12" s="161" customFormat="1" ht="12.75" customHeight="1">
      <c r="A31" s="142" t="s">
        <v>149</v>
      </c>
      <c r="B31" s="159"/>
      <c r="C31" s="119" t="s">
        <v>280</v>
      </c>
      <c r="D31" s="186">
        <f>D32+D33+D34</f>
        <v>24000</v>
      </c>
      <c r="E31" s="186">
        <f>E32+E33+E34</f>
        <v>24000</v>
      </c>
      <c r="F31" s="186">
        <f>F32+F33+F34</f>
        <v>21503.94</v>
      </c>
      <c r="G31" s="186"/>
      <c r="H31" s="186"/>
      <c r="I31" s="186">
        <f>I32+I33+I34</f>
        <v>21503.94</v>
      </c>
      <c r="J31" s="186">
        <f>J32+J33+J34</f>
        <v>2496.0600000000013</v>
      </c>
      <c r="K31" s="186">
        <f>K32+K33+K34</f>
        <v>2496.0600000000013</v>
      </c>
      <c r="L31" s="208"/>
    </row>
    <row r="32" spans="1:12" s="161" customFormat="1" ht="12.75" customHeight="1">
      <c r="A32" s="142" t="s">
        <v>155</v>
      </c>
      <c r="B32" s="159"/>
      <c r="C32" s="119" t="s">
        <v>239</v>
      </c>
      <c r="D32" s="186">
        <v>0</v>
      </c>
      <c r="E32" s="120">
        <f>D32</f>
        <v>0</v>
      </c>
      <c r="F32" s="160">
        <v>0</v>
      </c>
      <c r="G32" s="207"/>
      <c r="H32" s="116"/>
      <c r="I32" s="160">
        <f t="shared" si="0"/>
        <v>0</v>
      </c>
      <c r="J32" s="226">
        <f aca="true" t="shared" si="8" ref="J32:J51">D32-I32</f>
        <v>0</v>
      </c>
      <c r="K32" s="203">
        <f t="shared" si="5"/>
        <v>0</v>
      </c>
      <c r="L32" s="210"/>
    </row>
    <row r="33" spans="1:12" s="161" customFormat="1" ht="12.75" customHeight="1">
      <c r="A33" s="142" t="s">
        <v>297</v>
      </c>
      <c r="B33" s="159"/>
      <c r="C33" s="119" t="s">
        <v>240</v>
      </c>
      <c r="D33" s="186">
        <v>2000</v>
      </c>
      <c r="E33" s="120">
        <f>D33</f>
        <v>2000</v>
      </c>
      <c r="F33" s="160">
        <v>814</v>
      </c>
      <c r="G33" s="116"/>
      <c r="H33" s="116"/>
      <c r="I33" s="160">
        <f t="shared" si="0"/>
        <v>814</v>
      </c>
      <c r="J33" s="226">
        <f t="shared" si="8"/>
        <v>1186</v>
      </c>
      <c r="K33" s="203">
        <f t="shared" si="5"/>
        <v>1186</v>
      </c>
      <c r="L33" s="208"/>
    </row>
    <row r="34" spans="1:12" s="161" customFormat="1" ht="12.75" customHeight="1">
      <c r="A34" s="142" t="s">
        <v>296</v>
      </c>
      <c r="B34" s="159"/>
      <c r="C34" s="119" t="s">
        <v>276</v>
      </c>
      <c r="D34" s="186">
        <v>22000</v>
      </c>
      <c r="E34" s="120">
        <f>D34</f>
        <v>22000</v>
      </c>
      <c r="F34" s="160">
        <v>20689.94</v>
      </c>
      <c r="G34" s="116"/>
      <c r="H34" s="116"/>
      <c r="I34" s="160">
        <f t="shared" si="0"/>
        <v>20689.94</v>
      </c>
      <c r="J34" s="226">
        <f t="shared" si="8"/>
        <v>1310.0600000000013</v>
      </c>
      <c r="K34" s="203">
        <f t="shared" si="5"/>
        <v>1310.0600000000013</v>
      </c>
      <c r="L34" s="210"/>
    </row>
    <row r="35" spans="1:12" s="161" customFormat="1" ht="21.75" customHeight="1">
      <c r="A35" s="142" t="s">
        <v>349</v>
      </c>
      <c r="B35" s="159"/>
      <c r="C35" s="119" t="s">
        <v>348</v>
      </c>
      <c r="D35" s="186">
        <v>10000</v>
      </c>
      <c r="E35" s="120">
        <v>10000</v>
      </c>
      <c r="F35" s="160">
        <v>0</v>
      </c>
      <c r="G35" s="116"/>
      <c r="H35" s="116"/>
      <c r="I35" s="160">
        <f t="shared" si="0"/>
        <v>0</v>
      </c>
      <c r="J35" s="226">
        <f t="shared" si="8"/>
        <v>10000</v>
      </c>
      <c r="K35" s="203">
        <f t="shared" si="5"/>
        <v>10000</v>
      </c>
      <c r="L35" s="210"/>
    </row>
    <row r="36" spans="1:11" ht="16.5" customHeight="1">
      <c r="A36" s="143" t="s">
        <v>121</v>
      </c>
      <c r="B36" s="113"/>
      <c r="C36" s="118" t="s">
        <v>241</v>
      </c>
      <c r="D36" s="115">
        <f>D37+D40</f>
        <v>83300</v>
      </c>
      <c r="E36" s="115">
        <f aca="true" t="shared" si="9" ref="E36:K36">E37+E40</f>
        <v>83300</v>
      </c>
      <c r="F36" s="115">
        <f t="shared" si="9"/>
        <v>39316.4</v>
      </c>
      <c r="G36" s="115"/>
      <c r="H36" s="115"/>
      <c r="I36" s="115">
        <f t="shared" si="9"/>
        <v>39316.4</v>
      </c>
      <c r="J36" s="224">
        <f t="shared" si="9"/>
        <v>43983.6</v>
      </c>
      <c r="K36" s="115">
        <f t="shared" si="9"/>
        <v>43983.6</v>
      </c>
    </row>
    <row r="37" spans="1:11" ht="12.75" customHeight="1">
      <c r="A37" s="142" t="s">
        <v>107</v>
      </c>
      <c r="B37" s="113"/>
      <c r="C37" s="119" t="s">
        <v>283</v>
      </c>
      <c r="D37" s="120">
        <f>SUM(D38:D39)</f>
        <v>83300</v>
      </c>
      <c r="E37" s="120">
        <f>SUM(E38:E39)</f>
        <v>83300</v>
      </c>
      <c r="F37" s="120">
        <f>SUM(F38:F39)</f>
        <v>39316.4</v>
      </c>
      <c r="G37" s="116" t="s">
        <v>118</v>
      </c>
      <c r="H37" s="116" t="s">
        <v>118</v>
      </c>
      <c r="I37" s="117">
        <f t="shared" si="0"/>
        <v>39316.4</v>
      </c>
      <c r="J37" s="226">
        <f t="shared" si="8"/>
        <v>43983.6</v>
      </c>
      <c r="K37" s="201">
        <f t="shared" si="5"/>
        <v>43983.6</v>
      </c>
    </row>
    <row r="38" spans="1:11" ht="14.25" customHeight="1">
      <c r="A38" s="142" t="s">
        <v>219</v>
      </c>
      <c r="B38" s="113"/>
      <c r="C38" s="119" t="s">
        <v>242</v>
      </c>
      <c r="D38" s="117">
        <v>64000</v>
      </c>
      <c r="E38" s="117">
        <f>D38</f>
        <v>64000</v>
      </c>
      <c r="F38" s="117">
        <v>30800</v>
      </c>
      <c r="G38" s="116" t="s">
        <v>118</v>
      </c>
      <c r="H38" s="116" t="s">
        <v>118</v>
      </c>
      <c r="I38" s="117">
        <f t="shared" si="0"/>
        <v>30800</v>
      </c>
      <c r="J38" s="228">
        <f t="shared" si="8"/>
        <v>33200</v>
      </c>
      <c r="K38" s="140">
        <f t="shared" si="5"/>
        <v>33200</v>
      </c>
    </row>
    <row r="39" spans="1:11" ht="34.5" customHeight="1">
      <c r="A39" s="142" t="s">
        <v>221</v>
      </c>
      <c r="B39" s="113"/>
      <c r="C39" s="119" t="s">
        <v>243</v>
      </c>
      <c r="D39" s="117">
        <v>19300</v>
      </c>
      <c r="E39" s="117">
        <f>D39</f>
        <v>19300</v>
      </c>
      <c r="F39" s="117">
        <v>8516.4</v>
      </c>
      <c r="G39" s="116" t="s">
        <v>118</v>
      </c>
      <c r="H39" s="116" t="s">
        <v>118</v>
      </c>
      <c r="I39" s="117">
        <f t="shared" si="0"/>
        <v>8516.4</v>
      </c>
      <c r="J39" s="228">
        <f t="shared" si="8"/>
        <v>10783.6</v>
      </c>
      <c r="K39" s="140">
        <f t="shared" si="5"/>
        <v>10783.6</v>
      </c>
    </row>
    <row r="40" spans="1:11" ht="19.5" customHeight="1">
      <c r="A40" s="142" t="s">
        <v>256</v>
      </c>
      <c r="B40" s="113"/>
      <c r="C40" s="119" t="s">
        <v>323</v>
      </c>
      <c r="D40" s="117">
        <f>D41</f>
        <v>0</v>
      </c>
      <c r="E40" s="117">
        <f>E41</f>
        <v>0</v>
      </c>
      <c r="F40" s="117">
        <f>F41</f>
        <v>0</v>
      </c>
      <c r="G40" s="116"/>
      <c r="H40" s="116"/>
      <c r="I40" s="117">
        <f>I41</f>
        <v>0</v>
      </c>
      <c r="J40" s="228">
        <f>J41</f>
        <v>0</v>
      </c>
      <c r="K40" s="140">
        <f>K41</f>
        <v>0</v>
      </c>
    </row>
    <row r="41" spans="1:11" ht="21" customHeight="1">
      <c r="A41" s="142" t="s">
        <v>256</v>
      </c>
      <c r="B41" s="113"/>
      <c r="C41" s="119" t="s">
        <v>321</v>
      </c>
      <c r="D41" s="117">
        <v>0</v>
      </c>
      <c r="E41" s="117">
        <v>0</v>
      </c>
      <c r="F41" s="117">
        <v>0</v>
      </c>
      <c r="G41" s="116"/>
      <c r="H41" s="116"/>
      <c r="I41" s="117">
        <f t="shared" si="0"/>
        <v>0</v>
      </c>
      <c r="J41" s="228">
        <f t="shared" si="8"/>
        <v>0</v>
      </c>
      <c r="K41" s="140">
        <f t="shared" si="5"/>
        <v>0</v>
      </c>
    </row>
    <row r="42" spans="1:12" s="128" customFormat="1" ht="12.75" customHeight="1">
      <c r="A42" s="143" t="s">
        <v>125</v>
      </c>
      <c r="B42" s="124"/>
      <c r="C42" s="118" t="s">
        <v>244</v>
      </c>
      <c r="D42" s="115">
        <f aca="true" t="shared" si="10" ref="D42:F43">D43</f>
        <v>57900</v>
      </c>
      <c r="E42" s="115">
        <f t="shared" si="10"/>
        <v>57900</v>
      </c>
      <c r="F42" s="115">
        <f t="shared" si="10"/>
        <v>1270</v>
      </c>
      <c r="G42" s="116" t="s">
        <v>118</v>
      </c>
      <c r="H42" s="116" t="s">
        <v>118</v>
      </c>
      <c r="I42" s="154">
        <f t="shared" si="0"/>
        <v>1270</v>
      </c>
      <c r="J42" s="229">
        <f t="shared" si="8"/>
        <v>56630</v>
      </c>
      <c r="K42" s="146">
        <f t="shared" si="5"/>
        <v>56630</v>
      </c>
      <c r="L42" s="209"/>
    </row>
    <row r="43" spans="1:12" s="128" customFormat="1" ht="12" customHeight="1">
      <c r="A43" s="142" t="s">
        <v>200</v>
      </c>
      <c r="B43" s="124"/>
      <c r="C43" s="118" t="s">
        <v>245</v>
      </c>
      <c r="D43" s="115">
        <f>D44</f>
        <v>57900</v>
      </c>
      <c r="E43" s="115">
        <f t="shared" si="10"/>
        <v>57900</v>
      </c>
      <c r="F43" s="123">
        <f t="shared" si="10"/>
        <v>1270</v>
      </c>
      <c r="G43" s="122"/>
      <c r="H43" s="122"/>
      <c r="I43" s="123">
        <f t="shared" si="0"/>
        <v>1270</v>
      </c>
      <c r="J43" s="230">
        <f t="shared" si="8"/>
        <v>56630</v>
      </c>
      <c r="K43" s="144">
        <f t="shared" si="5"/>
        <v>56630</v>
      </c>
      <c r="L43" s="209"/>
    </row>
    <row r="44" spans="1:11" ht="24" customHeight="1">
      <c r="A44" s="142" t="s">
        <v>298</v>
      </c>
      <c r="B44" s="113"/>
      <c r="C44" s="119" t="s">
        <v>246</v>
      </c>
      <c r="D44" s="120">
        <v>57900</v>
      </c>
      <c r="E44" s="120">
        <f>D44</f>
        <v>57900</v>
      </c>
      <c r="F44" s="117">
        <v>1270</v>
      </c>
      <c r="G44" s="116"/>
      <c r="H44" s="116"/>
      <c r="I44" s="117">
        <f t="shared" si="0"/>
        <v>1270</v>
      </c>
      <c r="J44" s="228">
        <f t="shared" si="8"/>
        <v>56630</v>
      </c>
      <c r="K44" s="140">
        <f t="shared" si="5"/>
        <v>56630</v>
      </c>
    </row>
    <row r="45" spans="1:12" s="128" customFormat="1" ht="12.75" customHeight="1">
      <c r="A45" s="143" t="s">
        <v>304</v>
      </c>
      <c r="B45" s="124"/>
      <c r="C45" s="118" t="s">
        <v>247</v>
      </c>
      <c r="D45" s="115">
        <f>D46+D50</f>
        <v>972400</v>
      </c>
      <c r="E45" s="115">
        <f>E46+E50</f>
        <v>972400</v>
      </c>
      <c r="F45" s="115">
        <f>F46+F50</f>
        <v>408304.94</v>
      </c>
      <c r="G45" s="116" t="s">
        <v>118</v>
      </c>
      <c r="H45" s="116" t="s">
        <v>118</v>
      </c>
      <c r="I45" s="154">
        <f t="shared" si="0"/>
        <v>408304.94</v>
      </c>
      <c r="J45" s="229">
        <f t="shared" si="8"/>
        <v>564095.06</v>
      </c>
      <c r="K45" s="146">
        <f t="shared" si="5"/>
        <v>564095.06</v>
      </c>
      <c r="L45" s="209"/>
    </row>
    <row r="46" spans="1:12" s="128" customFormat="1" ht="12.75" customHeight="1">
      <c r="A46" s="143" t="s">
        <v>170</v>
      </c>
      <c r="B46" s="124"/>
      <c r="C46" s="118" t="s">
        <v>248</v>
      </c>
      <c r="D46" s="115">
        <f>SUM(D47:D49)</f>
        <v>907200</v>
      </c>
      <c r="E46" s="115">
        <f>SUM(E47:E49)</f>
        <v>907200</v>
      </c>
      <c r="F46" s="115">
        <f>SUM(F47:F49)</f>
        <v>358964.8</v>
      </c>
      <c r="G46" s="116" t="s">
        <v>118</v>
      </c>
      <c r="H46" s="116" t="s">
        <v>118</v>
      </c>
      <c r="I46" s="154">
        <f t="shared" si="0"/>
        <v>358964.8</v>
      </c>
      <c r="J46" s="229">
        <f t="shared" si="8"/>
        <v>548235.2</v>
      </c>
      <c r="K46" s="146">
        <f t="shared" si="5"/>
        <v>548235.2</v>
      </c>
      <c r="L46" s="209"/>
    </row>
    <row r="47" spans="1:11" ht="12.75" customHeight="1">
      <c r="A47" s="142" t="s">
        <v>171</v>
      </c>
      <c r="B47" s="113"/>
      <c r="C47" s="119" t="s">
        <v>257</v>
      </c>
      <c r="D47" s="120">
        <v>241900</v>
      </c>
      <c r="E47" s="120">
        <f>D47</f>
        <v>241900</v>
      </c>
      <c r="F47" s="117">
        <v>132712.8</v>
      </c>
      <c r="G47" s="116" t="s">
        <v>118</v>
      </c>
      <c r="H47" s="116" t="s">
        <v>118</v>
      </c>
      <c r="I47" s="117">
        <f t="shared" si="0"/>
        <v>132712.8</v>
      </c>
      <c r="J47" s="228">
        <f t="shared" si="8"/>
        <v>109187.20000000001</v>
      </c>
      <c r="K47" s="140">
        <f t="shared" si="5"/>
        <v>109187.20000000001</v>
      </c>
    </row>
    <row r="48" spans="1:11" ht="12.75" customHeight="1">
      <c r="A48" s="142" t="s">
        <v>295</v>
      </c>
      <c r="B48" s="113"/>
      <c r="C48" s="119" t="s">
        <v>294</v>
      </c>
      <c r="D48" s="120">
        <v>665300</v>
      </c>
      <c r="E48" s="120">
        <f>D48</f>
        <v>665300</v>
      </c>
      <c r="F48" s="117">
        <v>226252</v>
      </c>
      <c r="G48" s="116"/>
      <c r="H48" s="116"/>
      <c r="I48" s="117">
        <f t="shared" si="0"/>
        <v>226252</v>
      </c>
      <c r="J48" s="228">
        <f t="shared" si="8"/>
        <v>439048</v>
      </c>
      <c r="K48" s="140">
        <f t="shared" si="5"/>
        <v>439048</v>
      </c>
    </row>
    <row r="49" spans="1:11" ht="12.75" customHeight="1" hidden="1">
      <c r="A49" s="142"/>
      <c r="B49" s="113"/>
      <c r="C49" s="119"/>
      <c r="D49" s="120"/>
      <c r="E49" s="120">
        <f>D49</f>
        <v>0</v>
      </c>
      <c r="F49" s="117"/>
      <c r="G49" s="116"/>
      <c r="H49" s="116"/>
      <c r="I49" s="117">
        <f t="shared" si="0"/>
        <v>0</v>
      </c>
      <c r="J49" s="228">
        <f t="shared" si="8"/>
        <v>0</v>
      </c>
      <c r="K49" s="140">
        <f t="shared" si="5"/>
        <v>0</v>
      </c>
    </row>
    <row r="50" spans="1:12" s="128" customFormat="1" ht="12.75" customHeight="1">
      <c r="A50" s="143" t="s">
        <v>151</v>
      </c>
      <c r="B50" s="124"/>
      <c r="C50" s="118" t="s">
        <v>249</v>
      </c>
      <c r="D50" s="115">
        <f>D51</f>
        <v>65200</v>
      </c>
      <c r="E50" s="115">
        <f>E51</f>
        <v>65200</v>
      </c>
      <c r="F50" s="115">
        <f>F51</f>
        <v>49340.14</v>
      </c>
      <c r="G50" s="122" t="s">
        <v>118</v>
      </c>
      <c r="H50" s="122" t="s">
        <v>118</v>
      </c>
      <c r="I50" s="154">
        <f t="shared" si="0"/>
        <v>49340.14</v>
      </c>
      <c r="J50" s="229">
        <f t="shared" si="8"/>
        <v>15859.86</v>
      </c>
      <c r="K50" s="146">
        <f t="shared" si="5"/>
        <v>15859.86</v>
      </c>
      <c r="L50" s="209"/>
    </row>
    <row r="51" spans="1:12" ht="24" customHeight="1">
      <c r="A51" s="142" t="s">
        <v>172</v>
      </c>
      <c r="B51" s="113"/>
      <c r="C51" s="119" t="s">
        <v>250</v>
      </c>
      <c r="D51" s="235">
        <v>65200</v>
      </c>
      <c r="E51" s="120">
        <f>D51</f>
        <v>65200</v>
      </c>
      <c r="F51" s="120">
        <v>49340.14</v>
      </c>
      <c r="G51" s="116"/>
      <c r="H51" s="116" t="s">
        <v>118</v>
      </c>
      <c r="I51" s="121">
        <f t="shared" si="0"/>
        <v>49340.14</v>
      </c>
      <c r="J51" s="231">
        <f t="shared" si="8"/>
        <v>15859.86</v>
      </c>
      <c r="K51" s="145">
        <f t="shared" si="5"/>
        <v>15859.86</v>
      </c>
      <c r="L51" s="210"/>
    </row>
    <row r="52" spans="1:11" ht="12.75" customHeight="1">
      <c r="A52" s="143" t="s">
        <v>154</v>
      </c>
      <c r="B52" s="113"/>
      <c r="C52" s="118" t="s">
        <v>252</v>
      </c>
      <c r="D52" s="115">
        <f>D53+D55+D64</f>
        <v>28761100</v>
      </c>
      <c r="E52" s="115">
        <f>E53+E55+E64</f>
        <v>28761100</v>
      </c>
      <c r="F52" s="115">
        <f>F53+F55+F64</f>
        <v>203451.11</v>
      </c>
      <c r="G52" s="116" t="s">
        <v>118</v>
      </c>
      <c r="H52" s="116" t="s">
        <v>118</v>
      </c>
      <c r="I52" s="154">
        <f>F52</f>
        <v>203451.11</v>
      </c>
      <c r="J52" s="229">
        <f>D52-I52</f>
        <v>28557648.89</v>
      </c>
      <c r="K52" s="146">
        <f>E52-I52</f>
        <v>28557648.89</v>
      </c>
    </row>
    <row r="53" spans="1:11" ht="12.75" customHeight="1">
      <c r="A53" s="143" t="s">
        <v>141</v>
      </c>
      <c r="B53" s="113"/>
      <c r="C53" s="118" t="s">
        <v>251</v>
      </c>
      <c r="D53" s="115">
        <f>D54</f>
        <v>76100</v>
      </c>
      <c r="E53" s="115">
        <f>E54</f>
        <v>76100</v>
      </c>
      <c r="F53" s="115">
        <f>F54</f>
        <v>31664.8</v>
      </c>
      <c r="G53" s="116" t="s">
        <v>118</v>
      </c>
      <c r="H53" s="116" t="s">
        <v>118</v>
      </c>
      <c r="I53" s="154">
        <f aca="true" t="shared" si="11" ref="I53:I63">F53</f>
        <v>31664.8</v>
      </c>
      <c r="J53" s="229">
        <f aca="true" t="shared" si="12" ref="J53:J63">D53-I53</f>
        <v>44435.2</v>
      </c>
      <c r="K53" s="146">
        <f>E53-I53</f>
        <v>44435.2</v>
      </c>
    </row>
    <row r="54" spans="1:12" s="128" customFormat="1" ht="14.25" customHeight="1">
      <c r="A54" s="142" t="s">
        <v>281</v>
      </c>
      <c r="B54" s="124"/>
      <c r="C54" s="119" t="s">
        <v>278</v>
      </c>
      <c r="D54" s="120">
        <v>76100</v>
      </c>
      <c r="E54" s="120">
        <f>D54</f>
        <v>76100</v>
      </c>
      <c r="F54" s="120">
        <v>31664.8</v>
      </c>
      <c r="G54" s="116" t="s">
        <v>118</v>
      </c>
      <c r="H54" s="116" t="s">
        <v>118</v>
      </c>
      <c r="I54" s="121">
        <f t="shared" si="11"/>
        <v>31664.8</v>
      </c>
      <c r="J54" s="231">
        <f t="shared" si="12"/>
        <v>44435.2</v>
      </c>
      <c r="K54" s="145">
        <f>E54-I54</f>
        <v>44435.2</v>
      </c>
      <c r="L54" s="209"/>
    </row>
    <row r="55" spans="1:12" s="128" customFormat="1" ht="12.75" customHeight="1">
      <c r="A55" s="143" t="s">
        <v>173</v>
      </c>
      <c r="B55" s="124"/>
      <c r="C55" s="118" t="s">
        <v>253</v>
      </c>
      <c r="D55" s="115">
        <f>D56</f>
        <v>28409100</v>
      </c>
      <c r="E55" s="115">
        <f>E56</f>
        <v>28409100</v>
      </c>
      <c r="F55" s="115">
        <f aca="true" t="shared" si="13" ref="F55:K55">F56+F60</f>
        <v>6064.4</v>
      </c>
      <c r="G55" s="115">
        <f t="shared" si="13"/>
        <v>0</v>
      </c>
      <c r="H55" s="115">
        <f t="shared" si="13"/>
        <v>0</v>
      </c>
      <c r="I55" s="115">
        <f t="shared" si="13"/>
        <v>6064.4</v>
      </c>
      <c r="J55" s="115">
        <f t="shared" si="13"/>
        <v>63735.6</v>
      </c>
      <c r="K55" s="115">
        <f t="shared" si="13"/>
        <v>63735.6</v>
      </c>
      <c r="L55" s="209"/>
    </row>
    <row r="56" spans="1:11" ht="12.75" customHeight="1">
      <c r="A56" s="142" t="s">
        <v>180</v>
      </c>
      <c r="B56" s="113"/>
      <c r="C56" s="119" t="s">
        <v>254</v>
      </c>
      <c r="D56" s="120">
        <f>D57+D59+D60+D62+D63</f>
        <v>28409100</v>
      </c>
      <c r="E56" s="120">
        <f>E57+E59+E60+E62+E63</f>
        <v>28409100</v>
      </c>
      <c r="F56" s="120">
        <f aca="true" t="shared" si="14" ref="F56:K56">F57</f>
        <v>6064.4</v>
      </c>
      <c r="G56" s="120">
        <f t="shared" si="14"/>
        <v>0</v>
      </c>
      <c r="H56" s="120">
        <f t="shared" si="14"/>
        <v>0</v>
      </c>
      <c r="I56" s="120">
        <f t="shared" si="14"/>
        <v>6064.4</v>
      </c>
      <c r="J56" s="120">
        <f t="shared" si="14"/>
        <v>43735.6</v>
      </c>
      <c r="K56" s="120">
        <f t="shared" si="14"/>
        <v>43735.6</v>
      </c>
    </row>
    <row r="57" spans="1:11" ht="12.75" customHeight="1">
      <c r="A57" s="142" t="s">
        <v>174</v>
      </c>
      <c r="B57" s="113"/>
      <c r="C57" s="119" t="s">
        <v>284</v>
      </c>
      <c r="D57" s="120">
        <f>D58</f>
        <v>49800</v>
      </c>
      <c r="E57" s="120">
        <f>E58</f>
        <v>49800</v>
      </c>
      <c r="F57" s="120">
        <f>F58</f>
        <v>6064.4</v>
      </c>
      <c r="G57" s="116"/>
      <c r="H57" s="116"/>
      <c r="I57" s="121">
        <f t="shared" si="11"/>
        <v>6064.4</v>
      </c>
      <c r="J57" s="231">
        <f t="shared" si="12"/>
        <v>43735.6</v>
      </c>
      <c r="K57" s="145">
        <f>E57-I57</f>
        <v>43735.6</v>
      </c>
    </row>
    <row r="58" spans="1:11" ht="21.75" customHeight="1">
      <c r="A58" s="142" t="s">
        <v>256</v>
      </c>
      <c r="B58" s="113"/>
      <c r="C58" s="119" t="s">
        <v>255</v>
      </c>
      <c r="D58" s="120">
        <v>49800</v>
      </c>
      <c r="E58" s="120">
        <v>49800</v>
      </c>
      <c r="F58" s="117">
        <v>6064.4</v>
      </c>
      <c r="G58" s="116"/>
      <c r="H58" s="116"/>
      <c r="I58" s="121">
        <f t="shared" si="11"/>
        <v>6064.4</v>
      </c>
      <c r="J58" s="231">
        <f t="shared" si="12"/>
        <v>43735.6</v>
      </c>
      <c r="K58" s="121">
        <f>E58-I58</f>
        <v>43735.6</v>
      </c>
    </row>
    <row r="59" spans="1:11" ht="21.75" customHeight="1">
      <c r="A59" s="142" t="s">
        <v>360</v>
      </c>
      <c r="B59" s="113"/>
      <c r="C59" s="119" t="s">
        <v>361</v>
      </c>
      <c r="D59" s="120">
        <v>50000</v>
      </c>
      <c r="E59" s="120">
        <v>50000</v>
      </c>
      <c r="F59" s="117">
        <v>0</v>
      </c>
      <c r="G59" s="116"/>
      <c r="H59" s="116"/>
      <c r="I59" s="121">
        <v>0</v>
      </c>
      <c r="J59" s="231">
        <v>50000</v>
      </c>
      <c r="K59" s="121">
        <v>50000</v>
      </c>
    </row>
    <row r="60" spans="1:11" ht="21.75" customHeight="1">
      <c r="A60" s="142" t="s">
        <v>256</v>
      </c>
      <c r="B60" s="113"/>
      <c r="C60" s="119" t="s">
        <v>346</v>
      </c>
      <c r="D60" s="120">
        <v>20000</v>
      </c>
      <c r="E60" s="120">
        <f>E61</f>
        <v>20000</v>
      </c>
      <c r="F60" s="117">
        <v>0</v>
      </c>
      <c r="G60" s="116"/>
      <c r="H60" s="116"/>
      <c r="I60" s="121">
        <f t="shared" si="11"/>
        <v>0</v>
      </c>
      <c r="J60" s="231">
        <f t="shared" si="12"/>
        <v>20000</v>
      </c>
      <c r="K60" s="121">
        <f>E60-I60</f>
        <v>20000</v>
      </c>
    </row>
    <row r="61" spans="1:11" ht="21.75" customHeight="1">
      <c r="A61" s="142" t="s">
        <v>344</v>
      </c>
      <c r="B61" s="113"/>
      <c r="C61" s="119" t="s">
        <v>343</v>
      </c>
      <c r="D61" s="120">
        <v>20000</v>
      </c>
      <c r="E61" s="120">
        <v>20000</v>
      </c>
      <c r="F61" s="117">
        <v>0</v>
      </c>
      <c r="G61" s="116"/>
      <c r="H61" s="116"/>
      <c r="I61" s="121">
        <f t="shared" si="11"/>
        <v>0</v>
      </c>
      <c r="J61" s="231">
        <f t="shared" si="12"/>
        <v>20000</v>
      </c>
      <c r="K61" s="121">
        <f>E61-I61</f>
        <v>20000</v>
      </c>
    </row>
    <row r="62" spans="1:11" ht="21.75" customHeight="1">
      <c r="A62" s="142" t="s">
        <v>358</v>
      </c>
      <c r="B62" s="113"/>
      <c r="C62" s="119" t="s">
        <v>366</v>
      </c>
      <c r="D62" s="120">
        <v>28190300</v>
      </c>
      <c r="E62" s="120">
        <v>28190300</v>
      </c>
      <c r="F62" s="117">
        <v>0</v>
      </c>
      <c r="G62" s="116"/>
      <c r="H62" s="116"/>
      <c r="I62" s="121">
        <f t="shared" si="11"/>
        <v>0</v>
      </c>
      <c r="J62" s="231">
        <f t="shared" si="12"/>
        <v>28190300</v>
      </c>
      <c r="K62" s="121">
        <f>E62-I62</f>
        <v>28190300</v>
      </c>
    </row>
    <row r="63" spans="1:11" ht="21.75" customHeight="1">
      <c r="A63" s="142" t="s">
        <v>365</v>
      </c>
      <c r="B63" s="113"/>
      <c r="C63" s="119" t="s">
        <v>367</v>
      </c>
      <c r="D63" s="236">
        <v>99000</v>
      </c>
      <c r="E63" s="120">
        <v>99000</v>
      </c>
      <c r="F63" s="117">
        <v>0</v>
      </c>
      <c r="G63" s="116"/>
      <c r="H63" s="116"/>
      <c r="I63" s="121">
        <f t="shared" si="11"/>
        <v>0</v>
      </c>
      <c r="J63" s="231">
        <f t="shared" si="12"/>
        <v>99000</v>
      </c>
      <c r="K63" s="121">
        <f>E63-I63</f>
        <v>99000</v>
      </c>
    </row>
    <row r="64" spans="1:11" ht="12.75" customHeight="1">
      <c r="A64" s="143" t="s">
        <v>109</v>
      </c>
      <c r="B64" s="113"/>
      <c r="C64" s="118" t="s">
        <v>258</v>
      </c>
      <c r="D64" s="115">
        <f>D65+D70</f>
        <v>275900</v>
      </c>
      <c r="E64" s="115">
        <f aca="true" t="shared" si="15" ref="E64:K64">E65+E70</f>
        <v>275900</v>
      </c>
      <c r="F64" s="115">
        <f>F65+F70</f>
        <v>165721.91</v>
      </c>
      <c r="G64" s="115"/>
      <c r="H64" s="115"/>
      <c r="I64" s="115">
        <f t="shared" si="15"/>
        <v>165721.91</v>
      </c>
      <c r="J64" s="115">
        <f t="shared" si="15"/>
        <v>22278.089999999997</v>
      </c>
      <c r="K64" s="115">
        <f t="shared" si="15"/>
        <v>110178.09</v>
      </c>
    </row>
    <row r="65" spans="1:11" ht="12.75" customHeight="1">
      <c r="A65" s="143"/>
      <c r="B65" s="113"/>
      <c r="C65" s="118" t="s">
        <v>355</v>
      </c>
      <c r="D65" s="115">
        <f>SUM(D66:D69)</f>
        <v>273800</v>
      </c>
      <c r="E65" s="115">
        <f aca="true" t="shared" si="16" ref="E65:K65">SUM(E66:E69)</f>
        <v>273800</v>
      </c>
      <c r="F65" s="115">
        <f t="shared" si="16"/>
        <v>163621.91</v>
      </c>
      <c r="G65" s="115"/>
      <c r="H65" s="115"/>
      <c r="I65" s="115">
        <f t="shared" si="16"/>
        <v>163621.91</v>
      </c>
      <c r="J65" s="115">
        <f t="shared" si="16"/>
        <v>22278.089999999997</v>
      </c>
      <c r="K65" s="115">
        <f t="shared" si="16"/>
        <v>110178.09</v>
      </c>
    </row>
    <row r="66" spans="1:11" ht="12.75" customHeight="1">
      <c r="A66" s="142" t="s">
        <v>179</v>
      </c>
      <c r="B66" s="113"/>
      <c r="C66" s="119" t="s">
        <v>318</v>
      </c>
      <c r="D66" s="120">
        <v>100000</v>
      </c>
      <c r="E66" s="120">
        <f>D66</f>
        <v>100000</v>
      </c>
      <c r="F66" s="120">
        <v>52776.21</v>
      </c>
      <c r="G66" s="116"/>
      <c r="H66" s="116"/>
      <c r="I66" s="121">
        <f aca="true" t="shared" si="17" ref="I66:I72">F66</f>
        <v>52776.21</v>
      </c>
      <c r="J66" s="231">
        <f aca="true" t="shared" si="18" ref="J66:J78">D66-I66</f>
        <v>47223.79</v>
      </c>
      <c r="K66" s="145">
        <f aca="true" t="shared" si="19" ref="K66:K83">E66-I66</f>
        <v>47223.79</v>
      </c>
    </row>
    <row r="67" spans="1:12" ht="21" customHeight="1">
      <c r="A67" s="142" t="s">
        <v>319</v>
      </c>
      <c r="B67" s="113"/>
      <c r="C67" s="119" t="s">
        <v>317</v>
      </c>
      <c r="D67" s="120">
        <v>69600</v>
      </c>
      <c r="E67" s="120">
        <f>D67</f>
        <v>69600</v>
      </c>
      <c r="F67" s="120">
        <v>20845.7</v>
      </c>
      <c r="G67" s="116"/>
      <c r="H67" s="116"/>
      <c r="I67" s="121">
        <f t="shared" si="17"/>
        <v>20845.7</v>
      </c>
      <c r="J67" s="231">
        <f t="shared" si="18"/>
        <v>48754.3</v>
      </c>
      <c r="K67" s="145">
        <f t="shared" si="19"/>
        <v>48754.3</v>
      </c>
      <c r="L67" s="210"/>
    </row>
    <row r="68" spans="1:12" ht="21" customHeight="1">
      <c r="A68" s="142" t="s">
        <v>351</v>
      </c>
      <c r="B68" s="113"/>
      <c r="C68" s="119" t="s">
        <v>350</v>
      </c>
      <c r="D68" s="120">
        <v>90000</v>
      </c>
      <c r="E68" s="120">
        <v>90000</v>
      </c>
      <c r="F68" s="120">
        <v>90000</v>
      </c>
      <c r="G68" s="116"/>
      <c r="H68" s="116"/>
      <c r="I68" s="121">
        <f t="shared" si="17"/>
        <v>90000</v>
      </c>
      <c r="J68" s="231">
        <f>D71-I68</f>
        <v>-87900</v>
      </c>
      <c r="K68" s="145">
        <f t="shared" si="19"/>
        <v>0</v>
      </c>
      <c r="L68" s="210"/>
    </row>
    <row r="69" spans="1:12" ht="21" customHeight="1">
      <c r="A69" s="142" t="s">
        <v>352</v>
      </c>
      <c r="B69" s="113"/>
      <c r="C69" s="119" t="s">
        <v>347</v>
      </c>
      <c r="D69" s="235">
        <v>14200</v>
      </c>
      <c r="E69" s="120">
        <v>14200</v>
      </c>
      <c r="F69" s="120">
        <v>0</v>
      </c>
      <c r="G69" s="116"/>
      <c r="H69" s="116"/>
      <c r="I69" s="121">
        <f t="shared" si="17"/>
        <v>0</v>
      </c>
      <c r="J69" s="231">
        <f t="shared" si="18"/>
        <v>14200</v>
      </c>
      <c r="K69" s="145">
        <f t="shared" si="19"/>
        <v>14200</v>
      </c>
      <c r="L69" s="210"/>
    </row>
    <row r="70" spans="1:12" ht="14.25" customHeight="1">
      <c r="A70" s="97" t="s">
        <v>354</v>
      </c>
      <c r="C70" s="128" t="s">
        <v>353</v>
      </c>
      <c r="D70" s="115">
        <v>2100</v>
      </c>
      <c r="E70" s="115">
        <v>2100</v>
      </c>
      <c r="F70" s="115">
        <f>F71</f>
        <v>2100</v>
      </c>
      <c r="G70" s="122"/>
      <c r="H70" s="122"/>
      <c r="I70" s="154">
        <f t="shared" si="17"/>
        <v>2100</v>
      </c>
      <c r="J70" s="229">
        <f t="shared" si="18"/>
        <v>0</v>
      </c>
      <c r="K70" s="146">
        <f t="shared" si="19"/>
        <v>0</v>
      </c>
      <c r="L70" s="210"/>
    </row>
    <row r="71" spans="1:12" ht="21" customHeight="1">
      <c r="A71" s="142" t="s">
        <v>345</v>
      </c>
      <c r="B71" s="113"/>
      <c r="C71" s="119" t="s">
        <v>341</v>
      </c>
      <c r="D71" s="235">
        <v>2100</v>
      </c>
      <c r="E71" s="120">
        <v>2100</v>
      </c>
      <c r="F71" s="120">
        <v>2100</v>
      </c>
      <c r="G71" s="116"/>
      <c r="H71" s="116"/>
      <c r="I71" s="121">
        <f t="shared" si="17"/>
        <v>2100</v>
      </c>
      <c r="J71" s="231">
        <f t="shared" si="18"/>
        <v>0</v>
      </c>
      <c r="K71" s="145">
        <f t="shared" si="19"/>
        <v>0</v>
      </c>
      <c r="L71" s="210"/>
    </row>
    <row r="72" spans="1:11" ht="15.75" customHeight="1">
      <c r="A72" s="211" t="s">
        <v>303</v>
      </c>
      <c r="B72" s="113"/>
      <c r="C72" s="118" t="s">
        <v>302</v>
      </c>
      <c r="D72" s="115">
        <f>D75+D73</f>
        <v>31000</v>
      </c>
      <c r="E72" s="115">
        <f>E75+E73</f>
        <v>31000</v>
      </c>
      <c r="F72" s="115">
        <f>F75+F73</f>
        <v>14600</v>
      </c>
      <c r="G72" s="115"/>
      <c r="H72" s="115"/>
      <c r="I72" s="115">
        <f t="shared" si="17"/>
        <v>14600</v>
      </c>
      <c r="J72" s="229">
        <f t="shared" si="18"/>
        <v>16400</v>
      </c>
      <c r="K72" s="144">
        <f t="shared" si="19"/>
        <v>16400</v>
      </c>
    </row>
    <row r="73" spans="1:11" ht="22.5" customHeight="1">
      <c r="A73" s="216" t="s">
        <v>315</v>
      </c>
      <c r="B73" s="113"/>
      <c r="C73" s="118" t="s">
        <v>311</v>
      </c>
      <c r="D73" s="115">
        <f>D74</f>
        <v>25500</v>
      </c>
      <c r="E73" s="115">
        <f>E74</f>
        <v>25500</v>
      </c>
      <c r="F73" s="115">
        <f>F74</f>
        <v>12500</v>
      </c>
      <c r="G73" s="115"/>
      <c r="H73" s="115"/>
      <c r="I73" s="115">
        <f>I74</f>
        <v>12500</v>
      </c>
      <c r="J73" s="230">
        <f t="shared" si="18"/>
        <v>13000</v>
      </c>
      <c r="K73" s="144">
        <f t="shared" si="19"/>
        <v>13000</v>
      </c>
    </row>
    <row r="74" spans="1:11" ht="22.5" customHeight="1">
      <c r="A74" s="142" t="s">
        <v>316</v>
      </c>
      <c r="B74" s="113"/>
      <c r="C74" s="119" t="s">
        <v>312</v>
      </c>
      <c r="D74" s="120">
        <v>25500</v>
      </c>
      <c r="E74" s="120">
        <v>25500</v>
      </c>
      <c r="F74" s="120">
        <v>12500</v>
      </c>
      <c r="G74" s="120"/>
      <c r="H74" s="120"/>
      <c r="I74" s="120">
        <f>F74</f>
        <v>12500</v>
      </c>
      <c r="J74" s="231">
        <f t="shared" si="18"/>
        <v>13000</v>
      </c>
      <c r="K74" s="145">
        <f t="shared" si="19"/>
        <v>13000</v>
      </c>
    </row>
    <row r="75" spans="1:11" ht="12.75" customHeight="1">
      <c r="A75" s="143" t="s">
        <v>175</v>
      </c>
      <c r="B75" s="124"/>
      <c r="C75" s="118" t="s">
        <v>259</v>
      </c>
      <c r="D75" s="115">
        <f>D76+D77+D78</f>
        <v>5500</v>
      </c>
      <c r="E75" s="115">
        <f>E76+E77+E78</f>
        <v>5500</v>
      </c>
      <c r="F75" s="115">
        <f>SUM(F76:F78)</f>
        <v>2100</v>
      </c>
      <c r="G75" s="122"/>
      <c r="H75" s="122"/>
      <c r="I75" s="154">
        <f t="shared" si="0"/>
        <v>2100</v>
      </c>
      <c r="J75" s="229">
        <f t="shared" si="18"/>
        <v>3400</v>
      </c>
      <c r="K75" s="146">
        <f t="shared" si="19"/>
        <v>3400</v>
      </c>
    </row>
    <row r="76" spans="1:11" ht="12.75" customHeight="1">
      <c r="A76" s="142" t="s">
        <v>176</v>
      </c>
      <c r="B76" s="113"/>
      <c r="C76" s="119" t="s">
        <v>260</v>
      </c>
      <c r="D76" s="120">
        <v>1300</v>
      </c>
      <c r="E76" s="120">
        <f>D76</f>
        <v>1300</v>
      </c>
      <c r="F76" s="120">
        <v>0</v>
      </c>
      <c r="G76" s="116" t="s">
        <v>118</v>
      </c>
      <c r="H76" s="116" t="s">
        <v>118</v>
      </c>
      <c r="I76" s="121">
        <f t="shared" si="0"/>
        <v>0</v>
      </c>
      <c r="J76" s="231">
        <f t="shared" si="18"/>
        <v>1300</v>
      </c>
      <c r="K76" s="145">
        <f>E76-I76</f>
        <v>1300</v>
      </c>
    </row>
    <row r="77" spans="1:11" ht="13.5" customHeight="1">
      <c r="A77" s="142" t="s">
        <v>282</v>
      </c>
      <c r="B77" s="113"/>
      <c r="C77" s="119" t="s">
        <v>261</v>
      </c>
      <c r="D77" s="120">
        <v>2100</v>
      </c>
      <c r="E77" s="120">
        <f>D77</f>
        <v>2100</v>
      </c>
      <c r="F77" s="120">
        <v>2100</v>
      </c>
      <c r="G77" s="116"/>
      <c r="H77" s="116"/>
      <c r="I77" s="121">
        <f t="shared" si="0"/>
        <v>2100</v>
      </c>
      <c r="J77" s="231">
        <f t="shared" si="18"/>
        <v>0</v>
      </c>
      <c r="K77" s="145">
        <f>E77-I77</f>
        <v>0</v>
      </c>
    </row>
    <row r="78" spans="1:11" ht="24.75" customHeight="1">
      <c r="A78" s="142" t="s">
        <v>199</v>
      </c>
      <c r="B78" s="113"/>
      <c r="C78" s="119" t="s">
        <v>262</v>
      </c>
      <c r="D78" s="120">
        <v>2100</v>
      </c>
      <c r="E78" s="120">
        <f>D78</f>
        <v>2100</v>
      </c>
      <c r="F78" s="120">
        <v>0</v>
      </c>
      <c r="G78" s="116"/>
      <c r="H78" s="116"/>
      <c r="I78" s="121">
        <f t="shared" si="0"/>
        <v>0</v>
      </c>
      <c r="J78" s="231">
        <f t="shared" si="18"/>
        <v>2100</v>
      </c>
      <c r="K78" s="145">
        <f>E78-I78</f>
        <v>2100</v>
      </c>
    </row>
    <row r="79" spans="1:11" ht="12.75" customHeight="1">
      <c r="A79" s="143" t="s">
        <v>110</v>
      </c>
      <c r="B79" s="125"/>
      <c r="C79" s="118" t="s">
        <v>263</v>
      </c>
      <c r="D79" s="115">
        <f>D80+D83+D81+D84+D82</f>
        <v>7560700</v>
      </c>
      <c r="E79" s="115">
        <f aca="true" t="shared" si="20" ref="E79:K79">E80+E83+E81+E84+E82</f>
        <v>7560700</v>
      </c>
      <c r="F79" s="115">
        <f t="shared" si="20"/>
        <v>2490257.83</v>
      </c>
      <c r="G79" s="115">
        <f t="shared" si="20"/>
        <v>0</v>
      </c>
      <c r="H79" s="115">
        <f t="shared" si="20"/>
        <v>0</v>
      </c>
      <c r="I79" s="115">
        <f t="shared" si="20"/>
        <v>2490257.83</v>
      </c>
      <c r="J79" s="115">
        <f t="shared" si="20"/>
        <v>5070442.17</v>
      </c>
      <c r="K79" s="115">
        <f t="shared" si="20"/>
        <v>5070442.17</v>
      </c>
    </row>
    <row r="80" spans="1:12" ht="12.75" customHeight="1">
      <c r="A80" s="194" t="s">
        <v>275</v>
      </c>
      <c r="B80" s="127"/>
      <c r="C80" s="119" t="s">
        <v>264</v>
      </c>
      <c r="D80" s="120">
        <v>4250200</v>
      </c>
      <c r="E80" s="120">
        <f>D80</f>
        <v>4250200</v>
      </c>
      <c r="F80" s="120">
        <v>2242216.42</v>
      </c>
      <c r="G80" s="116"/>
      <c r="H80" s="116"/>
      <c r="I80" s="121">
        <f aca="true" t="shared" si="21" ref="I80:I88">F80</f>
        <v>2242216.42</v>
      </c>
      <c r="J80" s="231">
        <f aca="true" t="shared" si="22" ref="J80:J88">D80-I80</f>
        <v>2007983.58</v>
      </c>
      <c r="K80" s="145">
        <f t="shared" si="19"/>
        <v>2007983.58</v>
      </c>
      <c r="L80" s="210"/>
    </row>
    <row r="81" spans="1:12" ht="12.75" customHeight="1">
      <c r="A81" s="194" t="s">
        <v>309</v>
      </c>
      <c r="B81" s="127"/>
      <c r="C81" s="119" t="s">
        <v>308</v>
      </c>
      <c r="D81" s="120">
        <v>35000</v>
      </c>
      <c r="E81" s="120">
        <f>D81</f>
        <v>35000</v>
      </c>
      <c r="F81" s="120">
        <v>35000</v>
      </c>
      <c r="G81" s="116"/>
      <c r="H81" s="116"/>
      <c r="I81" s="121">
        <f t="shared" si="21"/>
        <v>35000</v>
      </c>
      <c r="J81" s="231">
        <f t="shared" si="22"/>
        <v>0</v>
      </c>
      <c r="K81" s="145">
        <f t="shared" si="19"/>
        <v>0</v>
      </c>
      <c r="L81" s="210"/>
    </row>
    <row r="82" spans="1:12" ht="12.75" customHeight="1">
      <c r="A82" s="194" t="s">
        <v>335</v>
      </c>
      <c r="B82" s="127"/>
      <c r="C82" s="119" t="s">
        <v>334</v>
      </c>
      <c r="D82" s="120">
        <v>45000</v>
      </c>
      <c r="E82" s="120">
        <f>D82</f>
        <v>45000</v>
      </c>
      <c r="F82" s="120">
        <v>0</v>
      </c>
      <c r="G82" s="116"/>
      <c r="H82" s="116"/>
      <c r="I82" s="121">
        <f t="shared" si="21"/>
        <v>0</v>
      </c>
      <c r="J82" s="231">
        <f t="shared" si="22"/>
        <v>45000</v>
      </c>
      <c r="K82" s="145">
        <f t="shared" si="19"/>
        <v>45000</v>
      </c>
      <c r="L82" s="210"/>
    </row>
    <row r="83" spans="1:12" ht="12.75" customHeight="1">
      <c r="A83" s="142" t="s">
        <v>337</v>
      </c>
      <c r="B83" s="127"/>
      <c r="C83" s="119" t="s">
        <v>336</v>
      </c>
      <c r="D83" s="120">
        <v>23000</v>
      </c>
      <c r="E83" s="120">
        <v>23000</v>
      </c>
      <c r="F83" s="120">
        <v>14000</v>
      </c>
      <c r="G83" s="120"/>
      <c r="H83" s="120"/>
      <c r="I83" s="121">
        <f t="shared" si="21"/>
        <v>14000</v>
      </c>
      <c r="J83" s="231">
        <f t="shared" si="22"/>
        <v>9000</v>
      </c>
      <c r="K83" s="145">
        <f t="shared" si="19"/>
        <v>9000</v>
      </c>
      <c r="L83" s="210"/>
    </row>
    <row r="84" spans="1:12" ht="14.25" customHeight="1">
      <c r="A84" s="142" t="s">
        <v>330</v>
      </c>
      <c r="B84" s="126"/>
      <c r="C84" s="119" t="s">
        <v>338</v>
      </c>
      <c r="D84" s="120">
        <v>3207500</v>
      </c>
      <c r="E84" s="120">
        <f>D84</f>
        <v>3207500</v>
      </c>
      <c r="F84" s="120">
        <v>199041.41</v>
      </c>
      <c r="G84" s="116"/>
      <c r="H84" s="117"/>
      <c r="I84" s="121">
        <f t="shared" si="21"/>
        <v>199041.41</v>
      </c>
      <c r="J84" s="228">
        <f t="shared" si="22"/>
        <v>3008458.59</v>
      </c>
      <c r="K84" s="140">
        <f>E84-I84</f>
        <v>3008458.59</v>
      </c>
      <c r="L84" s="210"/>
    </row>
    <row r="85" spans="1:11" ht="12.75" customHeight="1">
      <c r="A85" s="174" t="s">
        <v>126</v>
      </c>
      <c r="B85" s="126"/>
      <c r="C85" s="118" t="s">
        <v>301</v>
      </c>
      <c r="D85" s="115">
        <f>D86</f>
        <v>119500</v>
      </c>
      <c r="E85" s="115">
        <f>E86</f>
        <v>119500</v>
      </c>
      <c r="F85" s="115">
        <f>F86</f>
        <v>64010.28</v>
      </c>
      <c r="G85" s="116" t="s">
        <v>118</v>
      </c>
      <c r="H85" s="116" t="s">
        <v>118</v>
      </c>
      <c r="I85" s="154">
        <f t="shared" si="21"/>
        <v>64010.28</v>
      </c>
      <c r="J85" s="229">
        <f t="shared" si="22"/>
        <v>55489.72</v>
      </c>
      <c r="K85" s="146">
        <f>E85-I85</f>
        <v>55489.72</v>
      </c>
    </row>
    <row r="86" spans="1:11" ht="12.75" customHeight="1">
      <c r="A86" s="142" t="s">
        <v>156</v>
      </c>
      <c r="B86" s="126"/>
      <c r="C86" s="119" t="s">
        <v>265</v>
      </c>
      <c r="D86" s="120">
        <v>119500</v>
      </c>
      <c r="E86" s="120">
        <v>119500</v>
      </c>
      <c r="F86" s="121">
        <v>64010.28</v>
      </c>
      <c r="G86" s="116"/>
      <c r="H86" s="116"/>
      <c r="I86" s="117">
        <f t="shared" si="21"/>
        <v>64010.28</v>
      </c>
      <c r="J86" s="228">
        <f t="shared" si="22"/>
        <v>55489.72</v>
      </c>
      <c r="K86" s="117">
        <f>E86-I86</f>
        <v>55489.72</v>
      </c>
    </row>
    <row r="87" spans="1:11" ht="12.75" customHeight="1">
      <c r="A87" s="175" t="s">
        <v>133</v>
      </c>
      <c r="B87" s="126"/>
      <c r="C87" s="118" t="s">
        <v>267</v>
      </c>
      <c r="D87" s="115">
        <f>D88</f>
        <v>22000</v>
      </c>
      <c r="E87" s="115">
        <f>E88</f>
        <v>22000</v>
      </c>
      <c r="F87" s="115">
        <f>F88</f>
        <v>10000</v>
      </c>
      <c r="G87" s="116" t="s">
        <v>118</v>
      </c>
      <c r="H87" s="116" t="s">
        <v>118</v>
      </c>
      <c r="I87" s="154">
        <f t="shared" si="21"/>
        <v>10000</v>
      </c>
      <c r="J87" s="229">
        <f t="shared" si="22"/>
        <v>12000</v>
      </c>
      <c r="K87" s="146">
        <f>E87-I87</f>
        <v>12000</v>
      </c>
    </row>
    <row r="88" spans="1:11" ht="12.75" customHeight="1">
      <c r="A88" s="147" t="s">
        <v>150</v>
      </c>
      <c r="B88" s="129"/>
      <c r="C88" s="130" t="s">
        <v>266</v>
      </c>
      <c r="D88" s="162">
        <v>22000</v>
      </c>
      <c r="E88" s="162">
        <f>D88</f>
        <v>22000</v>
      </c>
      <c r="F88" s="157">
        <v>10000</v>
      </c>
      <c r="G88" s="116" t="s">
        <v>118</v>
      </c>
      <c r="H88" s="116" t="s">
        <v>118</v>
      </c>
      <c r="I88" s="117">
        <f t="shared" si="21"/>
        <v>10000</v>
      </c>
      <c r="J88" s="228">
        <f t="shared" si="22"/>
        <v>12000</v>
      </c>
      <c r="K88" s="140">
        <f>E88-I88</f>
        <v>12000</v>
      </c>
    </row>
    <row r="89" spans="1:11" ht="12.75" customHeight="1">
      <c r="A89" s="147" t="s">
        <v>299</v>
      </c>
      <c r="B89" s="129"/>
      <c r="C89" s="130"/>
      <c r="D89" s="162"/>
      <c r="E89" s="162"/>
      <c r="F89" s="157"/>
      <c r="G89" s="108"/>
      <c r="H89" s="108"/>
      <c r="I89" s="157">
        <v>0</v>
      </c>
      <c r="J89" s="232">
        <v>0</v>
      </c>
      <c r="K89" s="193">
        <v>0</v>
      </c>
    </row>
    <row r="90" spans="1:11" ht="12" customHeight="1" thickBot="1">
      <c r="A90" s="148" t="s">
        <v>111</v>
      </c>
      <c r="B90" s="149">
        <v>450</v>
      </c>
      <c r="C90" s="150" t="s">
        <v>118</v>
      </c>
      <c r="D90" s="151"/>
      <c r="E90" s="151"/>
      <c r="F90" s="152">
        <f>Лист1!E19-Лист2!F7</f>
        <v>184989.38999999966</v>
      </c>
      <c r="G90" s="152"/>
      <c r="H90" s="152">
        <f>Лист1!G19-Лист2!H7</f>
        <v>0</v>
      </c>
      <c r="I90" s="152">
        <f>Лист1!H19-Лист2!I7</f>
        <v>184989.38999999966</v>
      </c>
      <c r="J90" s="233" t="s">
        <v>118</v>
      </c>
      <c r="K90" s="153" t="s">
        <v>118</v>
      </c>
    </row>
    <row r="92" ht="11.25">
      <c r="C92" s="205"/>
    </row>
  </sheetData>
  <sheetProtection/>
  <mergeCells count="5">
    <mergeCell ref="F2:I2"/>
    <mergeCell ref="A2:A5"/>
    <mergeCell ref="C2:C5"/>
    <mergeCell ref="D2:D5"/>
    <mergeCell ref="E2:E5"/>
  </mergeCells>
  <printOptions/>
  <pageMargins left="0.2362204724409449" right="0.03937007874015748" top="0.7086614173228347" bottom="0" header="0.1968503937007874" footer="0.1968503937007874"/>
  <pageSetup horizontalDpi="600" verticalDpi="600" orientation="landscape" paperSize="9" scale="75" r:id="rId1"/>
  <rowBreaks count="1" manualBreakCount="1"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9">
      <selection activeCell="E24" sqref="E24"/>
    </sheetView>
  </sheetViews>
  <sheetFormatPr defaultColWidth="9.00390625" defaultRowHeight="12.75"/>
  <cols>
    <col min="1" max="1" width="37.375" style="0" customWidth="1"/>
    <col min="2" max="2" width="6.00390625" style="0" customWidth="1"/>
    <col min="3" max="3" width="21.375" style="0" customWidth="1"/>
    <col min="4" max="4" width="13.25390625" style="0" customWidth="1"/>
    <col min="5" max="5" width="13.00390625" style="0" customWidth="1"/>
    <col min="6" max="6" width="13.125" style="0" customWidth="1"/>
    <col min="7" max="7" width="11.125" style="0" customWidth="1"/>
    <col min="8" max="8" width="11.875" style="0" customWidth="1"/>
    <col min="9" max="9" width="12.875" style="0" customWidth="1"/>
  </cols>
  <sheetData>
    <row r="1" spans="1:8" ht="15">
      <c r="A1" s="3"/>
      <c r="B1" s="30" t="s">
        <v>78</v>
      </c>
      <c r="C1" s="11"/>
      <c r="D1" s="10"/>
      <c r="E1" s="10"/>
      <c r="F1" s="10"/>
      <c r="G1" s="10"/>
      <c r="H1" s="47" t="s">
        <v>54</v>
      </c>
    </row>
    <row r="2" spans="1:9" ht="13.5" thickBot="1">
      <c r="A2" s="63"/>
      <c r="B2" s="95"/>
      <c r="C2" s="64"/>
      <c r="D2" s="55"/>
      <c r="E2" s="55"/>
      <c r="F2" s="55"/>
      <c r="G2" s="55"/>
      <c r="H2" s="55"/>
      <c r="I2" s="56"/>
    </row>
    <row r="3" spans="1:9" ht="12.75">
      <c r="A3" s="79"/>
      <c r="B3" s="80"/>
      <c r="C3" s="80" t="s">
        <v>20</v>
      </c>
      <c r="D3" s="81"/>
      <c r="E3" s="82"/>
      <c r="F3" s="83" t="s">
        <v>9</v>
      </c>
      <c r="G3" s="84"/>
      <c r="H3" s="85"/>
      <c r="I3" s="86"/>
    </row>
    <row r="4" spans="1:9" ht="12.75">
      <c r="A4" s="87"/>
      <c r="B4" s="7" t="s">
        <v>23</v>
      </c>
      <c r="C4" s="22" t="s">
        <v>21</v>
      </c>
      <c r="D4" s="6" t="s">
        <v>71</v>
      </c>
      <c r="E4" s="25" t="s">
        <v>86</v>
      </c>
      <c r="F4" s="29" t="s">
        <v>10</v>
      </c>
      <c r="G4" s="25" t="s">
        <v>13</v>
      </c>
      <c r="H4" s="24"/>
      <c r="I4" s="88" t="s">
        <v>4</v>
      </c>
    </row>
    <row r="5" spans="1:9" ht="12.75">
      <c r="A5" s="89" t="s">
        <v>7</v>
      </c>
      <c r="B5" s="7" t="s">
        <v>24</v>
      </c>
      <c r="C5" s="22" t="s">
        <v>84</v>
      </c>
      <c r="D5" s="6" t="s">
        <v>72</v>
      </c>
      <c r="E5" s="26" t="s">
        <v>87</v>
      </c>
      <c r="F5" s="6" t="s">
        <v>11</v>
      </c>
      <c r="G5" s="6" t="s">
        <v>14</v>
      </c>
      <c r="H5" s="6" t="s">
        <v>15</v>
      </c>
      <c r="I5" s="88" t="s">
        <v>5</v>
      </c>
    </row>
    <row r="6" spans="1:9" ht="12.75">
      <c r="A6" s="90"/>
      <c r="B6" s="7" t="s">
        <v>25</v>
      </c>
      <c r="C6" s="22" t="s">
        <v>85</v>
      </c>
      <c r="D6" s="6" t="s">
        <v>5</v>
      </c>
      <c r="E6" s="26" t="s">
        <v>88</v>
      </c>
      <c r="F6" s="6" t="s">
        <v>12</v>
      </c>
      <c r="G6" s="6"/>
      <c r="H6" s="6"/>
      <c r="I6" s="88"/>
    </row>
    <row r="7" spans="1:9" ht="13.5" thickBot="1">
      <c r="A7" s="91">
        <v>1</v>
      </c>
      <c r="B7" s="9">
        <v>2</v>
      </c>
      <c r="C7" s="9">
        <v>3</v>
      </c>
      <c r="D7" s="5" t="s">
        <v>2</v>
      </c>
      <c r="E7" s="27" t="s">
        <v>3</v>
      </c>
      <c r="F7" s="5" t="s">
        <v>16</v>
      </c>
      <c r="G7" s="5" t="s">
        <v>17</v>
      </c>
      <c r="H7" s="5" t="s">
        <v>18</v>
      </c>
      <c r="I7" s="92" t="s">
        <v>19</v>
      </c>
    </row>
    <row r="8" spans="1:9" ht="22.5">
      <c r="A8" s="76" t="s">
        <v>79</v>
      </c>
      <c r="B8" s="37" t="s">
        <v>34</v>
      </c>
      <c r="C8" s="39" t="s">
        <v>51</v>
      </c>
      <c r="D8" s="75">
        <f>D12+D17</f>
        <v>134000</v>
      </c>
      <c r="E8" s="75">
        <f>E20+E12</f>
        <v>-184989.38999999966</v>
      </c>
      <c r="F8" s="28" t="s">
        <v>118</v>
      </c>
      <c r="G8" s="74">
        <f>G17</f>
        <v>0</v>
      </c>
      <c r="H8" s="214">
        <f>G8+E8</f>
        <v>-184989.38999999966</v>
      </c>
      <c r="I8" s="16" t="s">
        <v>118</v>
      </c>
    </row>
    <row r="9" spans="1:9" ht="12.75">
      <c r="A9" s="93" t="s">
        <v>37</v>
      </c>
      <c r="B9" s="41"/>
      <c r="C9" s="52"/>
      <c r="D9" s="42"/>
      <c r="E9" s="42"/>
      <c r="F9" s="43"/>
      <c r="G9" s="43"/>
      <c r="H9" s="215"/>
      <c r="I9" s="44"/>
    </row>
    <row r="10" spans="1:9" ht="22.5">
      <c r="A10" s="93" t="s">
        <v>80</v>
      </c>
      <c r="B10" s="178" t="s">
        <v>38</v>
      </c>
      <c r="C10" s="42" t="s">
        <v>186</v>
      </c>
      <c r="D10" s="42" t="s">
        <v>118</v>
      </c>
      <c r="E10" s="204"/>
      <c r="F10" s="43" t="s">
        <v>118</v>
      </c>
      <c r="G10" s="43" t="s">
        <v>118</v>
      </c>
      <c r="H10" s="215" t="s">
        <v>118</v>
      </c>
      <c r="I10" s="44" t="s">
        <v>118</v>
      </c>
    </row>
    <row r="11" spans="1:9" ht="12.75">
      <c r="A11" s="180" t="s">
        <v>36</v>
      </c>
      <c r="B11" s="179"/>
      <c r="C11" s="48"/>
      <c r="D11" s="48"/>
      <c r="E11" s="48"/>
      <c r="F11" s="48"/>
      <c r="G11" s="48"/>
      <c r="H11" s="67"/>
      <c r="I11" s="49"/>
    </row>
    <row r="12" spans="1:9" ht="12.75">
      <c r="A12" s="181" t="s">
        <v>187</v>
      </c>
      <c r="B12" s="182" t="s">
        <v>38</v>
      </c>
      <c r="C12" s="183" t="s">
        <v>188</v>
      </c>
      <c r="D12" s="67">
        <f>D13+D14</f>
        <v>0</v>
      </c>
      <c r="E12" s="67">
        <f>E13+E14</f>
        <v>0</v>
      </c>
      <c r="F12" s="48"/>
      <c r="G12" s="48"/>
      <c r="H12" s="67">
        <f>E12</f>
        <v>0</v>
      </c>
      <c r="I12" s="49"/>
    </row>
    <row r="13" spans="1:9" ht="12.75">
      <c r="A13" s="181" t="s">
        <v>182</v>
      </c>
      <c r="B13" s="182" t="s">
        <v>38</v>
      </c>
      <c r="C13" s="183" t="s">
        <v>184</v>
      </c>
      <c r="D13" s="67">
        <v>0</v>
      </c>
      <c r="E13" s="67"/>
      <c r="F13" s="48" t="s">
        <v>118</v>
      </c>
      <c r="G13" s="48" t="s">
        <v>118</v>
      </c>
      <c r="H13" s="67">
        <f>E13</f>
        <v>0</v>
      </c>
      <c r="I13" s="49" t="s">
        <v>118</v>
      </c>
    </row>
    <row r="14" spans="1:9" ht="12.75">
      <c r="A14" s="184" t="s">
        <v>183</v>
      </c>
      <c r="B14" s="185" t="s">
        <v>38</v>
      </c>
      <c r="C14" s="183" t="s">
        <v>185</v>
      </c>
      <c r="D14" s="75">
        <v>0</v>
      </c>
      <c r="E14" s="75">
        <v>0</v>
      </c>
      <c r="F14" s="28" t="s">
        <v>118</v>
      </c>
      <c r="G14" s="28" t="s">
        <v>118</v>
      </c>
      <c r="H14" s="67">
        <f>E14</f>
        <v>0</v>
      </c>
      <c r="I14" s="206" t="s">
        <v>118</v>
      </c>
    </row>
    <row r="15" spans="1:9" ht="12.75">
      <c r="A15" s="76" t="s">
        <v>81</v>
      </c>
      <c r="B15" s="38" t="s">
        <v>39</v>
      </c>
      <c r="C15" s="2" t="s">
        <v>51</v>
      </c>
      <c r="D15" s="2" t="s">
        <v>118</v>
      </c>
      <c r="E15" s="2" t="s">
        <v>118</v>
      </c>
      <c r="F15" s="28" t="s">
        <v>118</v>
      </c>
      <c r="G15" s="28" t="s">
        <v>118</v>
      </c>
      <c r="H15" s="214" t="s">
        <v>118</v>
      </c>
      <c r="I15" s="16" t="s">
        <v>118</v>
      </c>
    </row>
    <row r="16" spans="1:9" ht="12.75">
      <c r="A16" s="93" t="s">
        <v>36</v>
      </c>
      <c r="B16" s="41"/>
      <c r="C16" s="48" t="s">
        <v>118</v>
      </c>
      <c r="D16" s="156" t="s">
        <v>118</v>
      </c>
      <c r="E16" s="156" t="s">
        <v>118</v>
      </c>
      <c r="F16" s="48" t="s">
        <v>118</v>
      </c>
      <c r="G16" s="48" t="s">
        <v>118</v>
      </c>
      <c r="H16" s="67" t="s">
        <v>118</v>
      </c>
      <c r="I16" s="49" t="s">
        <v>118</v>
      </c>
    </row>
    <row r="17" spans="1:9" ht="12.75">
      <c r="A17" s="76" t="s">
        <v>50</v>
      </c>
      <c r="B17" s="38" t="s">
        <v>35</v>
      </c>
      <c r="C17" s="2" t="s">
        <v>186</v>
      </c>
      <c r="D17" s="75">
        <f>D18+D19</f>
        <v>134000</v>
      </c>
      <c r="E17" s="2" t="s">
        <v>51</v>
      </c>
      <c r="F17" s="28" t="s">
        <v>118</v>
      </c>
      <c r="G17" s="73">
        <f>G18+G19</f>
        <v>0</v>
      </c>
      <c r="H17" s="214">
        <f>G17</f>
        <v>0</v>
      </c>
      <c r="I17" s="16" t="s">
        <v>118</v>
      </c>
    </row>
    <row r="18" spans="1:9" ht="12.75">
      <c r="A18" s="76" t="s">
        <v>52</v>
      </c>
      <c r="B18" s="38" t="s">
        <v>41</v>
      </c>
      <c r="C18" s="2" t="s">
        <v>113</v>
      </c>
      <c r="D18" s="75">
        <f>-Лист1!D19</f>
        <v>-41249700</v>
      </c>
      <c r="E18" s="2" t="s">
        <v>51</v>
      </c>
      <c r="F18" s="28" t="s">
        <v>118</v>
      </c>
      <c r="G18" s="73"/>
      <c r="H18" s="214">
        <f>G18</f>
        <v>0</v>
      </c>
      <c r="I18" s="16" t="s">
        <v>51</v>
      </c>
    </row>
    <row r="19" spans="1:9" ht="12.75">
      <c r="A19" s="76" t="s">
        <v>53</v>
      </c>
      <c r="B19" s="38" t="s">
        <v>42</v>
      </c>
      <c r="C19" s="2" t="s">
        <v>114</v>
      </c>
      <c r="D19" s="75">
        <f>Лист2!D7</f>
        <v>41383700</v>
      </c>
      <c r="E19" s="2" t="s">
        <v>51</v>
      </c>
      <c r="F19" s="28" t="s">
        <v>118</v>
      </c>
      <c r="G19" s="73">
        <f>Лист2!H7</f>
        <v>0</v>
      </c>
      <c r="H19" s="214">
        <f>G19</f>
        <v>0</v>
      </c>
      <c r="I19" s="16" t="s">
        <v>51</v>
      </c>
    </row>
    <row r="20" spans="1:9" ht="22.5">
      <c r="A20" s="76" t="s">
        <v>58</v>
      </c>
      <c r="B20" s="41" t="s">
        <v>43</v>
      </c>
      <c r="C20" s="2" t="s">
        <v>51</v>
      </c>
      <c r="D20" s="42" t="s">
        <v>51</v>
      </c>
      <c r="E20" s="204">
        <f>E21</f>
        <v>-184989.38999999966</v>
      </c>
      <c r="F20" s="43" t="s">
        <v>118</v>
      </c>
      <c r="G20" s="42" t="s">
        <v>118</v>
      </c>
      <c r="H20" s="215">
        <f>E20</f>
        <v>-184989.38999999966</v>
      </c>
      <c r="I20" s="44" t="s">
        <v>51</v>
      </c>
    </row>
    <row r="21" spans="1:9" ht="33.75">
      <c r="A21" s="76" t="s">
        <v>83</v>
      </c>
      <c r="B21" s="38" t="s">
        <v>44</v>
      </c>
      <c r="C21" s="48" t="s">
        <v>51</v>
      </c>
      <c r="D21" s="48" t="s">
        <v>51</v>
      </c>
      <c r="E21" s="212">
        <f>E23+E24</f>
        <v>-184989.38999999966</v>
      </c>
      <c r="F21" s="48" t="s">
        <v>118</v>
      </c>
      <c r="G21" s="48" t="s">
        <v>51</v>
      </c>
      <c r="H21" s="67">
        <f>E21</f>
        <v>-184989.38999999966</v>
      </c>
      <c r="I21" s="49" t="s">
        <v>51</v>
      </c>
    </row>
    <row r="22" spans="1:9" ht="12.75">
      <c r="A22" s="93" t="s">
        <v>36</v>
      </c>
      <c r="B22" s="41"/>
      <c r="C22" s="42"/>
      <c r="D22" s="42"/>
      <c r="E22" s="204"/>
      <c r="F22" s="43"/>
      <c r="G22" s="43"/>
      <c r="H22" s="215"/>
      <c r="I22" s="44"/>
    </row>
    <row r="23" spans="1:9" ht="22.5">
      <c r="A23" s="76" t="s">
        <v>56</v>
      </c>
      <c r="B23" s="45" t="s">
        <v>45</v>
      </c>
      <c r="C23" s="28" t="s">
        <v>51</v>
      </c>
      <c r="D23" s="2" t="s">
        <v>51</v>
      </c>
      <c r="E23" s="75">
        <f>-Лист1!E19-458140.22-14023.5</f>
        <v>-5479706.76</v>
      </c>
      <c r="F23" s="28" t="s">
        <v>51</v>
      </c>
      <c r="G23" s="2" t="s">
        <v>51</v>
      </c>
      <c r="H23" s="75">
        <f>E23</f>
        <v>-5479706.76</v>
      </c>
      <c r="I23" s="16" t="s">
        <v>51</v>
      </c>
    </row>
    <row r="24" spans="1:9" ht="23.25" thickBot="1">
      <c r="A24" s="94" t="s">
        <v>57</v>
      </c>
      <c r="B24" s="46" t="s">
        <v>46</v>
      </c>
      <c r="C24" s="21" t="s">
        <v>51</v>
      </c>
      <c r="D24" s="33" t="s">
        <v>51</v>
      </c>
      <c r="E24" s="213">
        <f>Лист2!F7+458140.22+14023.5</f>
        <v>5294717.37</v>
      </c>
      <c r="F24" s="21" t="s">
        <v>118</v>
      </c>
      <c r="G24" s="33" t="s">
        <v>51</v>
      </c>
      <c r="H24" s="213">
        <f>E24</f>
        <v>5294717.37</v>
      </c>
      <c r="I24" s="34" t="s">
        <v>51</v>
      </c>
    </row>
    <row r="25" spans="1:9" ht="22.5">
      <c r="A25" s="76" t="s">
        <v>59</v>
      </c>
      <c r="B25" s="41" t="s">
        <v>47</v>
      </c>
      <c r="C25" s="48" t="s">
        <v>51</v>
      </c>
      <c r="D25" s="2" t="s">
        <v>51</v>
      </c>
      <c r="E25" s="2" t="s">
        <v>51</v>
      </c>
      <c r="F25" s="48" t="s">
        <v>118</v>
      </c>
      <c r="G25" s="48" t="s">
        <v>118</v>
      </c>
      <c r="H25" s="48" t="s">
        <v>118</v>
      </c>
      <c r="I25" s="49" t="s">
        <v>51</v>
      </c>
    </row>
    <row r="26" spans="1:9" ht="12.75">
      <c r="A26" s="93" t="s">
        <v>37</v>
      </c>
      <c r="B26" s="41"/>
      <c r="C26" s="50"/>
      <c r="D26" s="42"/>
      <c r="E26" s="42"/>
      <c r="F26" s="29"/>
      <c r="G26" s="42"/>
      <c r="H26" s="29"/>
      <c r="I26" s="51"/>
    </row>
    <row r="27" spans="1:9" ht="12.75">
      <c r="A27" s="76" t="s">
        <v>73</v>
      </c>
      <c r="B27" s="45" t="s">
        <v>48</v>
      </c>
      <c r="C27" s="42" t="s">
        <v>51</v>
      </c>
      <c r="D27" s="43" t="s">
        <v>51</v>
      </c>
      <c r="E27" s="43" t="s">
        <v>51</v>
      </c>
      <c r="F27" s="43" t="s">
        <v>118</v>
      </c>
      <c r="G27" s="43" t="s">
        <v>118</v>
      </c>
      <c r="H27" s="43" t="s">
        <v>118</v>
      </c>
      <c r="I27" s="44" t="s">
        <v>51</v>
      </c>
    </row>
    <row r="28" spans="1:9" ht="13.5" thickBot="1">
      <c r="A28" s="94" t="s">
        <v>74</v>
      </c>
      <c r="B28" s="46" t="s">
        <v>49</v>
      </c>
      <c r="C28" s="33" t="s">
        <v>51</v>
      </c>
      <c r="D28" s="21" t="s">
        <v>51</v>
      </c>
      <c r="E28" s="21" t="s">
        <v>51</v>
      </c>
      <c r="F28" s="21" t="s">
        <v>118</v>
      </c>
      <c r="G28" s="21" t="s">
        <v>118</v>
      </c>
      <c r="H28" s="21" t="s">
        <v>118</v>
      </c>
      <c r="I28" s="34" t="s">
        <v>51</v>
      </c>
    </row>
    <row r="29" spans="1:9" ht="12.75">
      <c r="A29" s="40"/>
      <c r="B29" s="54"/>
      <c r="C29" s="20"/>
      <c r="D29" s="20"/>
      <c r="E29" s="20"/>
      <c r="F29" s="20"/>
      <c r="G29" s="20"/>
      <c r="H29" s="20"/>
      <c r="I29" s="20"/>
    </row>
    <row r="30" spans="1:9" ht="12.75">
      <c r="A30" s="31"/>
      <c r="B30" s="31"/>
      <c r="C30" s="20"/>
      <c r="D30" s="20"/>
      <c r="E30" s="20"/>
      <c r="F30" s="20"/>
      <c r="G30" s="20"/>
      <c r="H30" s="20"/>
      <c r="I30" s="20"/>
    </row>
    <row r="31" spans="1:9" ht="15.75" customHeight="1">
      <c r="A31" s="32" t="s">
        <v>339</v>
      </c>
      <c r="B31" s="256" t="s">
        <v>340</v>
      </c>
      <c r="C31" s="256"/>
      <c r="D31" s="36"/>
      <c r="E31" s="36" t="s">
        <v>29</v>
      </c>
      <c r="F31" s="20"/>
      <c r="G31" s="20"/>
      <c r="H31" s="20"/>
      <c r="I31" s="20"/>
    </row>
    <row r="32" spans="1:9" ht="12.75">
      <c r="A32" s="11" t="s">
        <v>31</v>
      </c>
      <c r="B32" s="11"/>
      <c r="C32" s="10"/>
      <c r="D32" s="8"/>
      <c r="E32" s="8" t="s">
        <v>356</v>
      </c>
      <c r="F32" s="8"/>
      <c r="G32" s="8"/>
      <c r="H32" s="8" t="s">
        <v>357</v>
      </c>
      <c r="I32" s="8"/>
    </row>
    <row r="33" spans="1:9" ht="12.75">
      <c r="A33" s="3"/>
      <c r="B33" s="3"/>
      <c r="C33" s="3"/>
      <c r="D33" s="8"/>
      <c r="E33" s="8"/>
      <c r="F33" s="17" t="s">
        <v>32</v>
      </c>
      <c r="G33" s="1"/>
      <c r="H33" s="8"/>
      <c r="I33" s="8"/>
    </row>
    <row r="34" spans="1:9" ht="12.75">
      <c r="A34" s="11" t="s">
        <v>217</v>
      </c>
      <c r="B34" s="78" t="s">
        <v>306</v>
      </c>
      <c r="C34" s="10"/>
      <c r="D34" s="8"/>
      <c r="E34" s="8"/>
      <c r="F34" s="8"/>
      <c r="G34" s="8"/>
      <c r="H34" s="8"/>
      <c r="I34" s="8"/>
    </row>
    <row r="35" spans="1:9" ht="12.75">
      <c r="A35" s="11" t="s">
        <v>313</v>
      </c>
      <c r="B35" s="11" t="s">
        <v>314</v>
      </c>
      <c r="C35" s="10"/>
      <c r="D35" s="8"/>
      <c r="E35" s="8"/>
      <c r="F35" s="8"/>
      <c r="G35" s="8"/>
      <c r="H35" s="8"/>
      <c r="I35" s="8"/>
    </row>
    <row r="36" spans="1:9" ht="12.75">
      <c r="A36" s="11"/>
      <c r="B36" s="11"/>
      <c r="C36" s="17"/>
      <c r="D36" s="8"/>
      <c r="E36" s="55"/>
      <c r="F36" s="8"/>
      <c r="G36" s="8"/>
      <c r="H36" s="8"/>
      <c r="I36" s="56"/>
    </row>
    <row r="37" spans="1:9" ht="16.5" customHeight="1">
      <c r="A37" s="78" t="s">
        <v>364</v>
      </c>
      <c r="B37" s="3"/>
      <c r="C37" s="3"/>
      <c r="D37" s="8"/>
      <c r="E37" s="8"/>
      <c r="F37" s="8"/>
      <c r="G37" s="8"/>
      <c r="H37" s="8"/>
      <c r="I37" s="56"/>
    </row>
  </sheetData>
  <sheetProtection/>
  <mergeCells count="1">
    <mergeCell ref="B31:C31"/>
  </mergeCells>
  <printOptions/>
  <pageMargins left="0.3937007874015748" right="0.3937007874015748" top="0.26" bottom="0.41" header="0.2" footer="0.2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111</cp:lastModifiedBy>
  <cp:lastPrinted>2019-07-01T07:48:41Z</cp:lastPrinted>
  <dcterms:created xsi:type="dcterms:W3CDTF">1999-06-18T11:49:53Z</dcterms:created>
  <dcterms:modified xsi:type="dcterms:W3CDTF">2019-07-01T07:48:42Z</dcterms:modified>
  <cp:category/>
  <cp:version/>
  <cp:contentType/>
  <cp:contentStatus/>
</cp:coreProperties>
</file>