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435" tabRatio="601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<sst xmlns="http://schemas.openxmlformats.org/spreadsheetml/2006/main" count="757" uniqueCount="384">
  <si>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</si>
  <si>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</si>
  <si>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</si>
  <si>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</si>
  <si>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</si>
  <si>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</si>
  <si>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</si>
  <si>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</si>
  <si>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</si>
  <si>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</si>
  <si>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</si>
  <si>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</si>
  <si>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</si>
  <si>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</si>
  <si>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</si>
  <si>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</si>
  <si>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</si>
  <si>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</si>
  <si>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</si>
  <si>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</si>
  <si>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</si>
  <si>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</si>
  <si>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</si>
  <si>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</si>
  <si>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</si>
  <si>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</si>
  <si>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</si>
  <si>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</si>
  <si>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</si>
  <si>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</si>
  <si>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</si>
  <si>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</si>
  <si>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</si>
  <si>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</si>
  <si>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</si>
  <si>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</si>
  <si>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</si>
  <si>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</si>
  <si>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</si>
  <si>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</si>
  <si>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</si>
  <si>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</si>
  <si>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</si>
  <si>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</si>
  <si>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</si>
  <si>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</si>
  <si>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</si>
  <si>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</si>
  <si>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</si>
  <si>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</si>
  <si>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</si>
  <si>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</si>
  <si>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</si>
  <si>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</si>
  <si>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</si>
  <si>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</si>
  <si>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Форма 0503127  с.3</t>
  </si>
  <si>
    <t>0503127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</si>
  <si>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</si>
  <si>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</si>
  <si>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</si>
  <si>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</si>
  <si>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 xml:space="preserve">                          2. Расходы бюджета</t>
  </si>
  <si>
    <t>бюджетных</t>
  </si>
  <si>
    <t>по</t>
  </si>
  <si>
    <t>обязательств</t>
  </si>
  <si>
    <t>ассигно-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</si>
  <si>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</si>
  <si>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</si>
  <si>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</si>
  <si>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</si>
  <si>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</si>
  <si>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</si>
  <si>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</si>
  <si>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</si>
  <si>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</si>
  <si>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</si>
  <si>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          по ОКАТО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</si>
  <si>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</si>
  <si>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</si>
  <si>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</si>
  <si>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</si>
  <si>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</si>
  <si>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</si>
  <si>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</si>
  <si>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</si>
  <si>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</si>
  <si>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 xml:space="preserve">по бюджетной </t>
  </si>
  <si>
    <t>классификации</t>
  </si>
  <si>
    <t xml:space="preserve">через </t>
  </si>
  <si>
    <t>финансовые</t>
  </si>
  <si>
    <t>органы</t>
  </si>
  <si>
    <t xml:space="preserve">ГЛАВНОГО РАСПОРЯДИТЕЛЯ, РАСПОРЯДИТЕЛЯ, ПОЛУЧАТЕЛЯ БЮДЖЕТНЫХ СРЕДСТВ, </t>
  </si>
  <si>
    <t>Субвенции на ВУС</t>
  </si>
  <si>
    <t>НДФЛ</t>
  </si>
  <si>
    <t>Упрощенка (доходы)</t>
  </si>
  <si>
    <t>Налог на имущество физ.лиц</t>
  </si>
  <si>
    <t>Земли сельхоз.назначения</t>
  </si>
  <si>
    <t xml:space="preserve">Прочие земли </t>
  </si>
  <si>
    <t>Госпошлина</t>
  </si>
  <si>
    <t>Арендная плата</t>
  </si>
  <si>
    <t>020</t>
  </si>
  <si>
    <t>030</t>
  </si>
  <si>
    <t>000 8 70 00000 00 0000 151</t>
  </si>
  <si>
    <t>951 2 02 03015 10 0000 151</t>
  </si>
  <si>
    <t>951 2 02 04014 10 0000 151</t>
  </si>
  <si>
    <t>000 000 00000 00 0000 000</t>
  </si>
  <si>
    <t>182 000 00000 00 0000 000</t>
  </si>
  <si>
    <t>182 1 05 00000 00 0000 000</t>
  </si>
  <si>
    <t>182 1 06 00000 00 0000 000</t>
  </si>
  <si>
    <t>182 1 06 01030 10 0000 110</t>
  </si>
  <si>
    <t>182 1 06 01030 10 1000 110</t>
  </si>
  <si>
    <t>182 1 06 06000 00 0000 110</t>
  </si>
  <si>
    <t>182 1 06 06013 10 0000 110</t>
  </si>
  <si>
    <t>182 1 06 06013 10 1000 110</t>
  </si>
  <si>
    <t>182 1 06 06023 10 0000 110</t>
  </si>
  <si>
    <t>182 1 06 06023 10 1000 110</t>
  </si>
  <si>
    <t>951 1 08 04020 01 0000 110</t>
  </si>
  <si>
    <t xml:space="preserve">в том числе:  </t>
  </si>
  <si>
    <t xml:space="preserve">Функционирование высшего должностного лица                           </t>
  </si>
  <si>
    <t>Оплата труда и начисления</t>
  </si>
  <si>
    <t xml:space="preserve">Заработная плата </t>
  </si>
  <si>
    <t xml:space="preserve">Прочие выплаты </t>
  </si>
  <si>
    <t xml:space="preserve">Начисления на оплату труда </t>
  </si>
  <si>
    <t>Функционирование местных администраций</t>
  </si>
  <si>
    <t xml:space="preserve">Зар.плата </t>
  </si>
  <si>
    <t xml:space="preserve">Услуги связи </t>
  </si>
  <si>
    <t xml:space="preserve">Транспортные услуги </t>
  </si>
  <si>
    <t>Коммунальные услуги</t>
  </si>
  <si>
    <t>Услуги по содержанию имущества</t>
  </si>
  <si>
    <t>Благоустройство</t>
  </si>
  <si>
    <t>Культура</t>
  </si>
  <si>
    <t>Результат исполнения бюджета (дефиц. "-",проф. "+")</t>
  </si>
  <si>
    <t>0503 0000000 000 000</t>
  </si>
  <si>
    <t>0801 0000000 000 000</t>
  </si>
  <si>
    <t>0502 0000000 000 000</t>
  </si>
  <si>
    <t>0500 0000000 000 000</t>
  </si>
  <si>
    <t>0309 0000000 000 000</t>
  </si>
  <si>
    <t>0100 0000000 000 000</t>
  </si>
  <si>
    <t>Х</t>
  </si>
  <si>
    <t>951 01 05 020110 0000 510</t>
  </si>
  <si>
    <t>951 01 05 020110 0000 610</t>
  </si>
  <si>
    <t>000 08 00 000000 0000 000</t>
  </si>
  <si>
    <r>
      <t>Наименование бюджета _____________</t>
    </r>
    <r>
      <rPr>
        <u val="single"/>
        <sz val="8"/>
        <rFont val="Arial Cyr"/>
        <family val="0"/>
      </rPr>
      <t>_                             Бюджет Калининского сельского поселения Шолоховского района</t>
    </r>
    <r>
      <rPr>
        <sz val="8"/>
        <rFont val="Arial Cyr"/>
        <family val="2"/>
      </rPr>
      <t>__________________________________________________________________________________________________________</t>
    </r>
  </si>
  <si>
    <t>04226209</t>
  </si>
  <si>
    <t>60211825000</t>
  </si>
  <si>
    <t>0412 0000000 000 000</t>
  </si>
  <si>
    <t>951 2 02 04999 10 0000 151</t>
  </si>
  <si>
    <t>Налоги на имущество</t>
  </si>
  <si>
    <t>-</t>
  </si>
  <si>
    <t>951</t>
  </si>
  <si>
    <t>Периодичность:    квартальная</t>
  </si>
  <si>
    <t>Прочие работы, услуги</t>
  </si>
  <si>
    <t>Безвозмездные перечисления организациям</t>
  </si>
  <si>
    <t>0104 0000000 000 000</t>
  </si>
  <si>
    <t>Осуществление первичного воинского учета</t>
  </si>
  <si>
    <t>951 2 02 01001 10 0000 151</t>
  </si>
  <si>
    <t>Налоги на совокупный доход</t>
  </si>
  <si>
    <t>182 1 05 01011 01 0000 110</t>
  </si>
  <si>
    <t>Земельный налог</t>
  </si>
  <si>
    <t>000 1 11 05000 00 0000 120</t>
  </si>
  <si>
    <t>Защита населения от ЧС, ГО</t>
  </si>
  <si>
    <t>Перечисления другим бюджетам бюджетной системы РФ</t>
  </si>
  <si>
    <t>Национальная безопасность и правоох. деятельность</t>
  </si>
  <si>
    <t>0300 0000000 000 000</t>
  </si>
  <si>
    <t>Мероприятия в области коммунального хозяйства</t>
  </si>
  <si>
    <t>Социальная политика</t>
  </si>
  <si>
    <t>1000 0000000 000 000</t>
  </si>
  <si>
    <t>951 2 02 03024 10 0000 151</t>
  </si>
  <si>
    <t>0113 0000000 000 000</t>
  </si>
  <si>
    <t>Другие общегосударственные вопросы</t>
  </si>
  <si>
    <t>Налоговые доходы</t>
  </si>
  <si>
    <t>Неналоговые доходы</t>
  </si>
  <si>
    <t>000 1 00 00000 00 0000 000</t>
  </si>
  <si>
    <t>по лимитам</t>
  </si>
  <si>
    <t>строки</t>
  </si>
  <si>
    <t>182 1 05 01011 01 1000 110</t>
  </si>
  <si>
    <t>951 1 08 04020 01 1000 110</t>
  </si>
  <si>
    <t>1100 0000000 000 000</t>
  </si>
  <si>
    <t>Физическая культура и спорт</t>
  </si>
  <si>
    <t>951 1 11 05025 10 0000 120</t>
  </si>
  <si>
    <t>Код дохода по бюджетной классификации</t>
  </si>
  <si>
    <t>Код сроки</t>
  </si>
  <si>
    <t>Утвержденные бюджетные назначения</t>
  </si>
  <si>
    <t>000 1 14 00000 00 0000 000</t>
  </si>
  <si>
    <t xml:space="preserve">За зем уч. до разграничения </t>
  </si>
  <si>
    <t>За зем.уч. после разграничения</t>
  </si>
  <si>
    <t>Доходы от продажи матер. и немат. активов</t>
  </si>
  <si>
    <t xml:space="preserve">Главный распорядитель, получатель бюджетных средств, </t>
  </si>
  <si>
    <t>Админинистрация Калининского сельского поселения Шолоховского района Ростовской области</t>
  </si>
  <si>
    <t xml:space="preserve">источников финансирования дефицита бюджета </t>
  </si>
  <si>
    <t xml:space="preserve">главный администратор доходов бюджета, главный администратор </t>
  </si>
  <si>
    <t>Жилищное хозяйство</t>
  </si>
  <si>
    <t>0501 0000000 000 000</t>
  </si>
  <si>
    <t>182 1 01 02010 01 1000 110</t>
  </si>
  <si>
    <t>Единый сельхозналог</t>
  </si>
  <si>
    <t>182 1 05 03000 01 0000 110</t>
  </si>
  <si>
    <t>182 1 01 02000 01 0000 110</t>
  </si>
  <si>
    <t>815 1 11 05013 10 0000 120</t>
  </si>
  <si>
    <t>Дотации бюджетам поселений на выравнив.</t>
  </si>
  <si>
    <t xml:space="preserve">Прочие субвенции бюджетам поселений </t>
  </si>
  <si>
    <t>Межбюдж.трансферты из бюджета района</t>
  </si>
  <si>
    <t>Прочие межбюджетные трансферты</t>
  </si>
  <si>
    <t>Налоговые и неналоговые доходы всего</t>
  </si>
  <si>
    <t>0102 0020300 120 000</t>
  </si>
  <si>
    <t>0102 0020300 121 210</t>
  </si>
  <si>
    <t>0102 0020300 121 211</t>
  </si>
  <si>
    <t xml:space="preserve">Начисления на выплаты по оплате труда </t>
  </si>
  <si>
    <t>0102 0020300 121 213</t>
  </si>
  <si>
    <t>0102 0020300 122 210</t>
  </si>
  <si>
    <t>0102 0020300 122 212</t>
  </si>
  <si>
    <t>0104 0020400 120 000</t>
  </si>
  <si>
    <t>0104 0020400 121 210</t>
  </si>
  <si>
    <t>0104 0020400 121 211</t>
  </si>
  <si>
    <t>0104 0020400 121 213</t>
  </si>
  <si>
    <t>0104 0020400 122 210</t>
  </si>
  <si>
    <t>0104 0020400 122 212</t>
  </si>
  <si>
    <t>Иные закупки товаров, работ и услуг для гос.нужд</t>
  </si>
  <si>
    <t>0104 0020400 242 221</t>
  </si>
  <si>
    <t>0104 0020400 242 225</t>
  </si>
  <si>
    <t>0104 0020400 242 226</t>
  </si>
  <si>
    <t>0104 0020400 244 222</t>
  </si>
  <si>
    <t>0104 0020400 244 223</t>
  </si>
  <si>
    <t>0104 0020400 244 225</t>
  </si>
  <si>
    <t>0104 0020400 244 226</t>
  </si>
  <si>
    <t>0104 0020400 244 340</t>
  </si>
  <si>
    <t>0104 0020400 240 000</t>
  </si>
  <si>
    <t>0104 0020400 850 000</t>
  </si>
  <si>
    <t>Уплата налогов, сборов и иных платежей</t>
  </si>
  <si>
    <t>0104 0020400 852 290</t>
  </si>
  <si>
    <t>Уплата прочих налогов, сборов и иных платежей</t>
  </si>
  <si>
    <t>0104 5210215 244 000</t>
  </si>
  <si>
    <t>0104 5210215 244 340</t>
  </si>
  <si>
    <t>Увеличение стоимости МЗ (протоколы)</t>
  </si>
  <si>
    <t>Увеличение стоимости МЗ</t>
  </si>
  <si>
    <t>0113 0920300 244 226</t>
  </si>
  <si>
    <t>Прочие работы, услуги (редакция)</t>
  </si>
  <si>
    <t>0113 7954800 244 000</t>
  </si>
  <si>
    <t>Увеличение стоимости ОС</t>
  </si>
  <si>
    <t>0203 0013600 121 210</t>
  </si>
  <si>
    <t>0203 0013600 121 211</t>
  </si>
  <si>
    <t>0203 0013600 121 213</t>
  </si>
  <si>
    <t>0309 5210600 000 000</t>
  </si>
  <si>
    <t>Межбюджетные трансферты из бюджета поселений</t>
  </si>
  <si>
    <t>0309 5210600 540 251</t>
  </si>
  <si>
    <t>МДЦП "Пожарная безопасность и защита населения..."</t>
  </si>
  <si>
    <t>0309 7954700 244 000</t>
  </si>
  <si>
    <t>0309 7954700 244 226</t>
  </si>
  <si>
    <t>0309 7954700 244 310</t>
  </si>
  <si>
    <t>МДЦП "Противодействие коррупции в МО КСП"</t>
  </si>
  <si>
    <t>0409 5222700 244 000</t>
  </si>
  <si>
    <t>0409 5222700 244 225</t>
  </si>
  <si>
    <t>Услуги по содержанию имущества (Содержание дорог)</t>
  </si>
  <si>
    <t>ОДЦП "Развитие сети автомоб.дорог общего польз."</t>
  </si>
  <si>
    <t>0412 7954101 244 226</t>
  </si>
  <si>
    <t>0412 7954101 244 000</t>
  </si>
  <si>
    <t>Прочие работы, услуги (Межевание зем.участков)</t>
  </si>
  <si>
    <t>0501 5221200 630 000</t>
  </si>
  <si>
    <t>0501 5221200 000 000</t>
  </si>
  <si>
    <t>ОДЦП "Развитие жилищного хозяйства в РО"</t>
  </si>
  <si>
    <t>Субсидии некомерческим организациям</t>
  </si>
  <si>
    <t>Подпр."Развитие и содержание коммунального хозяйства"</t>
  </si>
  <si>
    <t>0502 7954102 244 225</t>
  </si>
  <si>
    <t>Подпр."Оформление права муницип. собственности"</t>
  </si>
  <si>
    <t>Подпр."Благоустройство населенных пунктов"</t>
  </si>
  <si>
    <t>0503 7954103 244 000</t>
  </si>
  <si>
    <t>0503 7954103 244 223</t>
  </si>
  <si>
    <t>0503 7954103 244 225</t>
  </si>
  <si>
    <t>0503 7954103 244 226</t>
  </si>
  <si>
    <t>0502 7954102 244 000</t>
  </si>
  <si>
    <t>ОДЦП "Культура Дона"</t>
  </si>
  <si>
    <t>0801 5220900 000 000</t>
  </si>
  <si>
    <t xml:space="preserve">0801 5220900 243 225 </t>
  </si>
  <si>
    <t>0801 7954200 611 241</t>
  </si>
  <si>
    <t>Безвозмездные перечисления гос.организациям</t>
  </si>
  <si>
    <t>Прочие расходы (спорт.мероприятия)</t>
  </si>
  <si>
    <t>Другие вопросы в области национальной экономики</t>
  </si>
  <si>
    <t>Национальная экономики</t>
  </si>
  <si>
    <t>0400 0000000 000 000</t>
  </si>
  <si>
    <t>Пенсионное обеспечение</t>
  </si>
  <si>
    <t>Центральный аппарат</t>
  </si>
  <si>
    <t>0104 0020400 000 000</t>
  </si>
  <si>
    <t>Расходы на выплату персоналу</t>
  </si>
  <si>
    <t>Код расхода по бюджетной классификации</t>
  </si>
  <si>
    <t>Лимиты бюджетных обязательств</t>
  </si>
  <si>
    <t xml:space="preserve">         Неисполненные назначения</t>
  </si>
  <si>
    <t>1102 7954300 244 290</t>
  </si>
  <si>
    <t>0503 7954103 244 242</t>
  </si>
  <si>
    <t>182 1 06 01030 10 2000 110</t>
  </si>
  <si>
    <t>182 1 06 06013 10 2000 110</t>
  </si>
  <si>
    <t>182 1 06 06023 10 3000 110</t>
  </si>
  <si>
    <t>902 1 14 06013 10 0000 430</t>
  </si>
  <si>
    <t>Жилищно-коммунальное хозяйство</t>
  </si>
  <si>
    <t>0102 0020300 122 213</t>
  </si>
  <si>
    <t>0104 0020400 122 213</t>
  </si>
  <si>
    <t>0113 0920300 851 290</t>
  </si>
  <si>
    <t>0113 0920300 850 000</t>
  </si>
  <si>
    <t>0113 0920300 852 290</t>
  </si>
  <si>
    <t>0113 0920300 000 000</t>
  </si>
  <si>
    <t>Уплата прочих налогов, сборов и иных платежей (СМО)</t>
  </si>
  <si>
    <t>Уплата налога на имущество организаций и зем.налога</t>
  </si>
  <si>
    <t>1001 7954400 321 263</t>
  </si>
  <si>
    <t>0203 0013600 000 000</t>
  </si>
  <si>
    <t>1001 7954400 000 000</t>
  </si>
  <si>
    <t>182 1 06 06023 10 2000 110</t>
  </si>
  <si>
    <t>0801 5220900 243 226</t>
  </si>
  <si>
    <t>Прочие работы, услуги (Технадзор за кап.ремонтом СДК)</t>
  </si>
  <si>
    <t>0501 5221200 630 242</t>
  </si>
  <si>
    <t>Безвозмездные перечисл. организациям за искл. гос. и мун.</t>
  </si>
  <si>
    <t>0104 0020400 242 000</t>
  </si>
  <si>
    <t>Закупка товаров, работ и услуг для гос.нужд</t>
  </si>
  <si>
    <t>0104 0020400 244 000</t>
  </si>
  <si>
    <t>Прочая закупка товаров, работ и услуг для гос.нужд</t>
  </si>
  <si>
    <t>0502 7954100 000 000</t>
  </si>
  <si>
    <t>МДЦП "Комплексная программа по ЖКХ"</t>
  </si>
  <si>
    <t>Целевые программы муниципальных образований</t>
  </si>
  <si>
    <t>Работы, услуги по содержанию имущества</t>
  </si>
  <si>
    <t>0801 7954000 000 000</t>
  </si>
  <si>
    <t>0503 7954100 000 000</t>
  </si>
  <si>
    <t>Пенсии, пособия, выплачиваемые организ.сект.гос.управл.</t>
  </si>
  <si>
    <t>Выполнение других обязательств государства</t>
  </si>
  <si>
    <t>Доходы от продажи зем.уч., зем.собств.на которые не разграничена</t>
  </si>
  <si>
    <t>182 1 05 03010 01 0000 110</t>
  </si>
  <si>
    <t>182 1 05 03010 01 1000 110</t>
  </si>
  <si>
    <t>Главный бухгалтер ________________ М.С. Бондарева</t>
  </si>
  <si>
    <t>Невыясненные поступления</t>
  </si>
  <si>
    <t>951 1 17 01050 10 0000 180</t>
  </si>
  <si>
    <t>Упрощенка</t>
  </si>
  <si>
    <t>182 1 05 01010 01 0000 110</t>
  </si>
  <si>
    <t>0113 7954800 244 290</t>
  </si>
  <si>
    <t>Прочие расходы</t>
  </si>
  <si>
    <t>Увеличение стоимости МЗ (прод. пит. для праз.Дня пож.)</t>
  </si>
  <si>
    <t>0801 7954200 244 340</t>
  </si>
  <si>
    <t>0801 5220900 243 000</t>
  </si>
  <si>
    <t>Кап.ремонт Калининского СДК</t>
  </si>
  <si>
    <t xml:space="preserve">П.П.Калмыков </t>
  </si>
  <si>
    <r>
      <t>экономической службы        ____________________   И.А.</t>
    </r>
    <r>
      <rPr>
        <u val="single"/>
        <sz val="8"/>
        <rFont val="Arial Cyr"/>
        <family val="0"/>
      </rPr>
      <t xml:space="preserve"> Самойленко       </t>
    </r>
  </si>
  <si>
    <t>182 1 01 02010 01 0000 110</t>
  </si>
  <si>
    <t>0203 0013600 122 212</t>
  </si>
  <si>
    <t>182 1 05 01020 01 0000 110</t>
  </si>
  <si>
    <t>182 1 05 01021 01 1000 110</t>
  </si>
  <si>
    <t>182 1 05 01000 00 0000 110</t>
  </si>
  <si>
    <t>Штрафы, санкции, возмещение ущерба</t>
  </si>
  <si>
    <t>951 1 16 00000 00 0000 000</t>
  </si>
  <si>
    <t>Прочие поступления от денежных взысканий (штрафов) и иных сумм в возмещение ущерба</t>
  </si>
  <si>
    <t>951 1 16 90050 10 000 140</t>
  </si>
  <si>
    <t>0104 0020400 242 340</t>
  </si>
  <si>
    <t>Резервные фонды</t>
  </si>
  <si>
    <t>0111 0700000 000 000</t>
  </si>
  <si>
    <t>0309 7954700 244 225</t>
  </si>
  <si>
    <t>0314 0000000 000 000</t>
  </si>
  <si>
    <t>Другие вопросы в области националь. безопасности</t>
  </si>
  <si>
    <t>Прочие расходы  (МДЦП "ДНД в КСП на 2011-2014гг")</t>
  </si>
  <si>
    <t>0314 7954600 244 290</t>
  </si>
  <si>
    <t>Обл.ДЦП развития сельского хозяйства на 2010-2014 гг.</t>
  </si>
  <si>
    <t>0502 5222900 000 000</t>
  </si>
  <si>
    <t>Подпр."Социальн.развитие села в Р.об.на 2010-2014гг."</t>
  </si>
  <si>
    <t>0502 5222908 244 310</t>
  </si>
  <si>
    <t>0502 5222908 000 000</t>
  </si>
  <si>
    <t>Увеличение стоимости ОС (строительство водопровода)</t>
  </si>
  <si>
    <t>МДЦП "Проф. экстремизма и терроризма на 2013-2015гг."</t>
  </si>
  <si>
    <t>0113 7954900 244 000</t>
  </si>
  <si>
    <t>0113 7954900 244 340</t>
  </si>
  <si>
    <t>0111 0700500 870 290</t>
  </si>
  <si>
    <t>182 1 01 02020 01 0000 110</t>
  </si>
  <si>
    <t>182 1 01 02030 01 0000 110</t>
  </si>
  <si>
    <t>182 1 01 02020 01 1000 110</t>
  </si>
  <si>
    <t>182 1 01 02030 01 1000 110</t>
  </si>
  <si>
    <t>Арендная плата за пользование имуществом</t>
  </si>
  <si>
    <t>0104 0020400 244 224</t>
  </si>
  <si>
    <t>0502 7954102 244 226</t>
  </si>
  <si>
    <t>0502 5210102 810 000</t>
  </si>
  <si>
    <t>0502 5210102 810 241</t>
  </si>
  <si>
    <t>0502 5210102 810 242</t>
  </si>
  <si>
    <t>Возмещение МУП "Теплоэнерго"</t>
  </si>
  <si>
    <t>Возмещение ООО "Волна"</t>
  </si>
  <si>
    <t>Субсидии юр.лицам и физ.лицам -произ.тов.,работ и услуг</t>
  </si>
  <si>
    <t>Субсидии бюджетам МО для софин.расх.обязательств</t>
  </si>
  <si>
    <t>0502 5210102 810 240</t>
  </si>
  <si>
    <t>182 1 01 02030 01 3000 110</t>
  </si>
  <si>
    <t>01.05.2013</t>
  </si>
  <si>
    <t xml:space="preserve">                                                                        на  1 мая 2013 г.</t>
  </si>
  <si>
    <t>"06" мая 2013  г.</t>
  </si>
  <si>
    <t>182 1 06 06013 10 4000 110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</si>
</sst>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 val="single"/>
      <sz val="8"/>
      <name val="Arial Cyr"/>
      <family val="0"/>
    </font>
    <font>
      <sz val="8.5"/>
      <name val="Arial Cyr"/>
      <family val="0"/>
    </font>
    <font>
      <b/>
      <sz val="8.5"/>
      <name val="Arial Cyr"/>
      <family val="2"/>
    </font>
    <font>
      <sz val="8.5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1" applyNumberFormat="0" applyAlignment="0" applyProtection="0"/>
    <xf numFmtId="0" fontId="19" fillId="15" borderId="2" applyNumberFormat="0" applyAlignment="0" applyProtection="0"/>
    <xf numFmtId="0" fontId="2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6" borderId="7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6" borderId="0" applyNumberFormat="0" applyBorder="0" applyAlignment="0" applyProtection="0"/>
  </cellStyleXfs>
  <cellXfs count="21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4" xfId="0" applyBorder="1" applyAlignment="1">
      <alignment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Continuous"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left"/>
    </xf>
    <xf numFmtId="49" fontId="4" fillId="0" borderId="24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left" wrapText="1"/>
    </xf>
    <xf numFmtId="49" fontId="4" fillId="0" borderId="28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4" fillId="0" borderId="33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49" fontId="4" fillId="0" borderId="34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49" fontId="4" fillId="0" borderId="30" xfId="0" applyNumberFormat="1" applyFont="1" applyBorder="1" applyAlignment="1">
      <alignment horizontal="center" wrapText="1"/>
    </xf>
    <xf numFmtId="2" fontId="8" fillId="0" borderId="30" xfId="0" applyNumberFormat="1" applyFont="1" applyFill="1" applyBorder="1" applyAlignment="1">
      <alignment horizontal="center"/>
    </xf>
    <xf numFmtId="4" fontId="4" fillId="0" borderId="30" xfId="0" applyNumberFormat="1" applyFont="1" applyBorder="1" applyAlignment="1">
      <alignment horizontal="center"/>
    </xf>
    <xf numFmtId="49" fontId="8" fillId="0" borderId="30" xfId="0" applyNumberFormat="1" applyFont="1" applyFill="1" applyBorder="1" applyAlignment="1">
      <alignment/>
    </xf>
    <xf numFmtId="49" fontId="7" fillId="0" borderId="30" xfId="0" applyNumberFormat="1" applyFont="1" applyFill="1" applyBorder="1" applyAlignment="1">
      <alignment/>
    </xf>
    <xf numFmtId="2" fontId="7" fillId="0" borderId="30" xfId="0" applyNumberFormat="1" applyFont="1" applyFill="1" applyBorder="1" applyAlignment="1">
      <alignment horizontal="center"/>
    </xf>
    <xf numFmtId="49" fontId="4" fillId="0" borderId="30" xfId="0" applyNumberFormat="1" applyFont="1" applyBorder="1" applyAlignment="1">
      <alignment horizontal="left" wrapText="1"/>
    </xf>
    <xf numFmtId="2" fontId="4" fillId="0" borderId="3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36" xfId="0" applyFont="1" applyBorder="1" applyAlignment="1">
      <alignment horizontal="left" wrapText="1"/>
    </xf>
    <xf numFmtId="0" fontId="4" fillId="0" borderId="14" xfId="0" applyFont="1" applyBorder="1" applyAlignment="1">
      <alignment/>
    </xf>
    <xf numFmtId="0" fontId="10" fillId="0" borderId="0" xfId="0" applyFont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top"/>
    </xf>
    <xf numFmtId="49" fontId="4" fillId="0" borderId="41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left"/>
    </xf>
    <xf numFmtId="49" fontId="4" fillId="0" borderId="27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/>
    </xf>
    <xf numFmtId="0" fontId="4" fillId="0" borderId="43" xfId="0" applyFont="1" applyBorder="1" applyAlignment="1">
      <alignment horizontal="left"/>
    </xf>
    <xf numFmtId="0" fontId="4" fillId="0" borderId="23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49" fontId="0" fillId="0" borderId="0" xfId="0" applyNumberFormat="1" applyBorder="1" applyAlignment="1">
      <alignment horizontal="left"/>
    </xf>
    <xf numFmtId="49" fontId="5" fillId="0" borderId="3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/>
    </xf>
    <xf numFmtId="49" fontId="11" fillId="0" borderId="0" xfId="0" applyNumberFormat="1" applyFont="1" applyBorder="1" applyAlignment="1">
      <alignment horizontal="centerContinuous"/>
    </xf>
    <xf numFmtId="0" fontId="11" fillId="0" borderId="12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2" fontId="11" fillId="0" borderId="30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wrapText="1"/>
    </xf>
    <xf numFmtId="49" fontId="14" fillId="0" borderId="30" xfId="0" applyNumberFormat="1" applyFont="1" applyFill="1" applyBorder="1" applyAlignment="1">
      <alignment horizontal="center"/>
    </xf>
    <xf numFmtId="2" fontId="14" fillId="0" borderId="30" xfId="0" applyNumberFormat="1" applyFont="1" applyFill="1" applyBorder="1" applyAlignment="1">
      <alignment horizontal="center"/>
    </xf>
    <xf numFmtId="49" fontId="11" fillId="0" borderId="30" xfId="0" applyNumberFormat="1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49" fontId="14" fillId="0" borderId="30" xfId="0" applyNumberFormat="1" applyFont="1" applyFill="1" applyBorder="1" applyAlignment="1">
      <alignment/>
    </xf>
    <xf numFmtId="49" fontId="13" fillId="0" borderId="30" xfId="0" applyNumberFormat="1" applyFont="1" applyFill="1" applyBorder="1" applyAlignment="1">
      <alignment/>
    </xf>
    <xf numFmtId="2" fontId="13" fillId="0" borderId="30" xfId="0" applyNumberFormat="1" applyFont="1" applyFill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2" fontId="12" fillId="0" borderId="30" xfId="0" applyNumberFormat="1" applyFont="1" applyBorder="1" applyAlignment="1">
      <alignment horizontal="center"/>
    </xf>
    <xf numFmtId="49" fontId="12" fillId="0" borderId="30" xfId="0" applyNumberFormat="1" applyFont="1" applyBorder="1" applyAlignment="1">
      <alignment horizontal="center" wrapText="1"/>
    </xf>
    <xf numFmtId="0" fontId="11" fillId="0" borderId="30" xfId="0" applyFont="1" applyBorder="1" applyAlignment="1">
      <alignment horizontal="left" wrapText="1"/>
    </xf>
    <xf numFmtId="0" fontId="11" fillId="0" borderId="30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0" xfId="0" applyFont="1" applyAlignment="1">
      <alignment/>
    </xf>
    <xf numFmtId="0" fontId="11" fillId="0" borderId="19" xfId="0" applyFont="1" applyBorder="1" applyAlignment="1">
      <alignment/>
    </xf>
    <xf numFmtId="49" fontId="13" fillId="0" borderId="19" xfId="0" applyNumberFormat="1" applyFont="1" applyFill="1" applyBorder="1" applyAlignment="1">
      <alignment/>
    </xf>
    <xf numFmtId="2" fontId="11" fillId="0" borderId="19" xfId="0" applyNumberFormat="1" applyFont="1" applyBorder="1" applyAlignment="1">
      <alignment horizontal="center"/>
    </xf>
    <xf numFmtId="49" fontId="14" fillId="0" borderId="19" xfId="0" applyNumberFormat="1" applyFont="1" applyFill="1" applyBorder="1" applyAlignment="1">
      <alignment/>
    </xf>
    <xf numFmtId="2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/>
    </xf>
    <xf numFmtId="0" fontId="0" fillId="0" borderId="0" xfId="0" applyFont="1" applyAlignment="1">
      <alignment/>
    </xf>
    <xf numFmtId="49" fontId="5" fillId="0" borderId="30" xfId="0" applyNumberFormat="1" applyFont="1" applyBorder="1" applyAlignment="1">
      <alignment horizontal="left" wrapText="1"/>
    </xf>
    <xf numFmtId="4" fontId="5" fillId="0" borderId="3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" fontId="5" fillId="0" borderId="30" xfId="0" applyNumberFormat="1" applyFont="1" applyBorder="1" applyAlignment="1">
      <alignment horizontal="center"/>
    </xf>
    <xf numFmtId="0" fontId="11" fillId="0" borderId="3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/>
    </xf>
    <xf numFmtId="2" fontId="11" fillId="0" borderId="31" xfId="0" applyNumberFormat="1" applyFont="1" applyBorder="1" applyAlignment="1">
      <alignment horizontal="center"/>
    </xf>
    <xf numFmtId="0" fontId="14" fillId="0" borderId="23" xfId="0" applyFont="1" applyBorder="1" applyAlignment="1">
      <alignment wrapText="1"/>
    </xf>
    <xf numFmtId="0" fontId="13" fillId="0" borderId="23" xfId="0" applyFont="1" applyFill="1" applyBorder="1" applyAlignment="1">
      <alignment wrapText="1"/>
    </xf>
    <xf numFmtId="0" fontId="14" fillId="0" borderId="23" xfId="0" applyFont="1" applyFill="1" applyBorder="1" applyAlignment="1">
      <alignment wrapText="1"/>
    </xf>
    <xf numFmtId="2" fontId="12" fillId="0" borderId="31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2" fontId="12" fillId="0" borderId="31" xfId="0" applyNumberFormat="1" applyFont="1" applyBorder="1" applyAlignment="1">
      <alignment horizontal="center"/>
    </xf>
    <xf numFmtId="0" fontId="13" fillId="0" borderId="26" xfId="0" applyFont="1" applyFill="1" applyBorder="1" applyAlignment="1">
      <alignment wrapText="1"/>
    </xf>
    <xf numFmtId="0" fontId="14" fillId="0" borderId="26" xfId="0" applyFont="1" applyFill="1" applyBorder="1" applyAlignment="1">
      <alignment wrapText="1"/>
    </xf>
    <xf numFmtId="0" fontId="13" fillId="0" borderId="29" xfId="0" applyFont="1" applyFill="1" applyBorder="1" applyAlignment="1">
      <alignment wrapText="1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2" fontId="12" fillId="0" borderId="30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0" fontId="7" fillId="0" borderId="30" xfId="0" applyFont="1" applyBorder="1" applyAlignment="1">
      <alignment wrapText="1"/>
    </xf>
    <xf numFmtId="2" fontId="9" fillId="0" borderId="30" xfId="0" applyNumberFormat="1" applyFont="1" applyBorder="1" applyAlignment="1">
      <alignment horizontal="center"/>
    </xf>
    <xf numFmtId="49" fontId="11" fillId="0" borderId="30" xfId="0" applyNumberFormat="1" applyFont="1" applyFill="1" applyBorder="1" applyAlignment="1">
      <alignment horizontal="center" wrapText="1"/>
    </xf>
    <xf numFmtId="2" fontId="11" fillId="0" borderId="30" xfId="0" applyNumberFormat="1" applyFont="1" applyFill="1" applyBorder="1" applyAlignment="1">
      <alignment horizontal="center"/>
    </xf>
    <xf numFmtId="2" fontId="11" fillId="0" borderId="31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14" fillId="0" borderId="19" xfId="0" applyNumberFormat="1" applyFont="1" applyFill="1" applyBorder="1" applyAlignment="1">
      <alignment horizontal="center"/>
    </xf>
    <xf numFmtId="2" fontId="13" fillId="0" borderId="19" xfId="0" applyNumberFormat="1" applyFont="1" applyFill="1" applyBorder="1" applyAlignment="1">
      <alignment horizontal="center"/>
    </xf>
    <xf numFmtId="2" fontId="15" fillId="0" borderId="30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49" fontId="11" fillId="0" borderId="38" xfId="0" applyNumberFormat="1" applyFont="1" applyBorder="1" applyAlignment="1">
      <alignment vertical="center"/>
    </xf>
    <xf numFmtId="49" fontId="11" fillId="0" borderId="42" xfId="0" applyNumberFormat="1" applyFont="1" applyBorder="1" applyAlignment="1">
      <alignment vertical="center"/>
    </xf>
    <xf numFmtId="0" fontId="7" fillId="0" borderId="0" xfId="0" applyFont="1" applyBorder="1" applyAlignment="1">
      <alignment wrapText="1"/>
    </xf>
    <xf numFmtId="49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4" fillId="0" borderId="30" xfId="0" applyFont="1" applyBorder="1" applyAlignment="1">
      <alignment wrapText="1"/>
    </xf>
    <xf numFmtId="0" fontId="4" fillId="0" borderId="30" xfId="0" applyFont="1" applyBorder="1" applyAlignment="1">
      <alignment horizontal="left" wrapText="1"/>
    </xf>
    <xf numFmtId="0" fontId="7" fillId="0" borderId="30" xfId="0" applyFont="1" applyBorder="1" applyAlignment="1">
      <alignment/>
    </xf>
    <xf numFmtId="0" fontId="8" fillId="0" borderId="30" xfId="0" applyFont="1" applyBorder="1" applyAlignment="1">
      <alignment/>
    </xf>
    <xf numFmtId="2" fontId="5" fillId="0" borderId="3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0" fontId="8" fillId="0" borderId="30" xfId="0" applyFont="1" applyBorder="1" applyAlignment="1">
      <alignment wrapText="1"/>
    </xf>
    <xf numFmtId="49" fontId="1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4" fillId="0" borderId="30" xfId="0" applyNumberFormat="1" applyFont="1" applyBorder="1" applyAlignment="1">
      <alignment horizontal="center" vertical="top"/>
    </xf>
    <xf numFmtId="0" fontId="0" fillId="0" borderId="30" xfId="0" applyBorder="1" applyAlignment="1">
      <alignment horizontal="center"/>
    </xf>
    <xf numFmtId="0" fontId="4" fillId="0" borderId="30" xfId="0" applyFont="1" applyBorder="1" applyAlignment="1">
      <alignment horizontal="center" vertical="top"/>
    </xf>
    <xf numFmtId="0" fontId="0" fillId="0" borderId="30" xfId="0" applyBorder="1" applyAlignment="1">
      <alignment vertical="top"/>
    </xf>
    <xf numFmtId="0" fontId="4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9" fontId="4" fillId="0" borderId="30" xfId="0" applyNumberFormat="1" applyFont="1" applyBorder="1" applyAlignment="1">
      <alignment horizontal="center" vertical="top" wrapText="1"/>
    </xf>
    <xf numFmtId="49" fontId="11" fillId="0" borderId="46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49" fontId="11" fillId="0" borderId="39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showGridLines="0" zoomScaleSheetLayoutView="75" workbookViewId="0" topLeftCell="A1">
      <selection activeCell="E19" sqref="E19"/>
    </sheetView>
  </sheetViews>
  <sheetFormatPr defaultColWidth="9.00390625" defaultRowHeight="12.75"/>
  <cols>
    <col min="1" max="1" width="36.25390625" style="3" customWidth="1"/>
    <col min="2" max="2" width="5.00390625" style="3" customWidth="1"/>
    <col min="3" max="3" width="20.875" style="3" customWidth="1"/>
    <col min="4" max="4" width="18.375" style="1" customWidth="1"/>
    <col min="5" max="5" width="14.125" style="1" customWidth="1"/>
    <col min="6" max="6" width="11.875" style="1" customWidth="1"/>
    <col min="7" max="7" width="11.375" style="1" customWidth="1"/>
    <col min="8" max="8" width="12.875" style="1" customWidth="1"/>
    <col min="9" max="9" width="12.875" style="0" customWidth="1"/>
  </cols>
  <sheetData>
    <row r="1" spans="1:8" ht="12.75" customHeight="1">
      <c r="A1" s="200" t="s">
        <v>80</v>
      </c>
      <c r="B1" s="201"/>
      <c r="C1" s="201"/>
      <c r="D1" s="201"/>
      <c r="E1" s="201"/>
      <c r="F1" s="201"/>
      <c r="G1" s="201"/>
      <c r="H1" s="201"/>
    </row>
    <row r="2" spans="1:9" ht="12" customHeight="1">
      <c r="A2" s="200" t="s">
        <v>92</v>
      </c>
      <c r="B2" s="201"/>
      <c r="C2" s="201"/>
      <c r="D2" s="201"/>
      <c r="E2" s="201"/>
      <c r="F2" s="201"/>
      <c r="G2" s="201"/>
      <c r="H2" s="201"/>
      <c r="I2" s="4"/>
    </row>
    <row r="3" spans="1:9" ht="12" customHeight="1">
      <c r="A3" s="200" t="s">
        <v>78</v>
      </c>
      <c r="B3" s="201"/>
      <c r="C3" s="201"/>
      <c r="D3" s="201"/>
      <c r="E3" s="201"/>
      <c r="F3" s="201"/>
      <c r="G3" s="201"/>
      <c r="H3" s="202"/>
      <c r="I3" s="58"/>
    </row>
    <row r="4" spans="1:9" ht="11.25" customHeight="1" thickBot="1">
      <c r="A4" s="203" t="s">
        <v>79</v>
      </c>
      <c r="B4" s="204"/>
      <c r="C4" s="204"/>
      <c r="D4" s="204"/>
      <c r="E4" s="204"/>
      <c r="F4" s="204"/>
      <c r="G4" s="204"/>
      <c r="I4" s="62" t="s">
        <v>6</v>
      </c>
    </row>
    <row r="5" spans="1:9" ht="11.25" customHeight="1">
      <c r="A5" s="59"/>
      <c r="B5" s="60"/>
      <c r="C5" s="60"/>
      <c r="D5" s="60"/>
      <c r="E5" s="60"/>
      <c r="F5" s="60"/>
      <c r="G5" s="60"/>
      <c r="H5" s="10" t="s">
        <v>31</v>
      </c>
      <c r="I5" s="63" t="s">
        <v>57</v>
      </c>
    </row>
    <row r="6" spans="1:9" ht="12" customHeight="1">
      <c r="A6" s="12" t="s">
        <v>381</v>
      </c>
      <c r="B6" s="12"/>
      <c r="C6" s="12"/>
      <c r="D6" s="12"/>
      <c r="E6" s="12"/>
      <c r="F6" s="12"/>
      <c r="G6" s="12"/>
      <c r="H6" s="11" t="s">
        <v>28</v>
      </c>
      <c r="I6" s="14" t="s">
        <v>380</v>
      </c>
    </row>
    <row r="7" spans="1:9" ht="11.25" customHeight="1">
      <c r="A7" s="11" t="s">
        <v>188</v>
      </c>
      <c r="B7" s="11"/>
      <c r="C7" s="11"/>
      <c r="D7" s="10"/>
      <c r="E7" s="10"/>
      <c r="F7" s="10"/>
      <c r="G7" s="10"/>
      <c r="H7" s="11"/>
      <c r="I7" s="61"/>
    </row>
    <row r="8" spans="1:9" ht="9.75" customHeight="1">
      <c r="A8" s="11" t="s">
        <v>191</v>
      </c>
      <c r="B8" s="11"/>
      <c r="C8" s="11"/>
      <c r="D8" s="10"/>
      <c r="E8" s="10"/>
      <c r="F8" s="10"/>
      <c r="G8" s="10"/>
      <c r="H8" s="11" t="s">
        <v>26</v>
      </c>
      <c r="I8" s="14" t="s">
        <v>144</v>
      </c>
    </row>
    <row r="9" spans="1:9" ht="9.75" customHeight="1">
      <c r="A9" s="11" t="s">
        <v>190</v>
      </c>
      <c r="B9"/>
      <c r="C9" s="83" t="s">
        <v>189</v>
      </c>
      <c r="D9" s="13"/>
      <c r="E9" s="13"/>
      <c r="F9" s="13"/>
      <c r="G9" s="13"/>
      <c r="H9" s="11" t="s">
        <v>85</v>
      </c>
      <c r="I9" s="14" t="s">
        <v>150</v>
      </c>
    </row>
    <row r="10" spans="1:9" ht="13.5" customHeight="1">
      <c r="A10" s="11" t="s">
        <v>143</v>
      </c>
      <c r="B10" s="11"/>
      <c r="C10" s="11"/>
      <c r="D10" s="10"/>
      <c r="E10" s="10"/>
      <c r="F10" s="10"/>
      <c r="G10" s="10"/>
      <c r="H10" s="11" t="s">
        <v>77</v>
      </c>
      <c r="I10" s="14" t="s">
        <v>145</v>
      </c>
    </row>
    <row r="11" spans="1:9" ht="9.75" customHeight="1">
      <c r="A11" s="11" t="s">
        <v>151</v>
      </c>
      <c r="B11" s="11"/>
      <c r="C11" s="11"/>
      <c r="D11" s="10"/>
      <c r="E11" s="10"/>
      <c r="F11" s="10"/>
      <c r="G11" s="10"/>
      <c r="H11" s="11"/>
      <c r="I11" s="55"/>
    </row>
    <row r="12" spans="1:9" ht="11.25" customHeight="1" thickBot="1">
      <c r="A12" s="11" t="s">
        <v>1</v>
      </c>
      <c r="B12" s="11"/>
      <c r="C12" s="11"/>
      <c r="D12" s="10"/>
      <c r="E12" s="10"/>
      <c r="F12" s="10"/>
      <c r="G12" s="10"/>
      <c r="H12" s="11" t="s">
        <v>27</v>
      </c>
      <c r="I12" s="15" t="s">
        <v>0</v>
      </c>
    </row>
    <row r="13" spans="2:9" ht="14.25" customHeight="1">
      <c r="B13" s="30"/>
      <c r="C13" s="30" t="s">
        <v>42</v>
      </c>
      <c r="D13" s="10"/>
      <c r="E13" s="10"/>
      <c r="F13" s="10"/>
      <c r="G13" s="10"/>
      <c r="H13" s="10"/>
      <c r="I13" s="19"/>
    </row>
    <row r="14" spans="1:9" ht="12.75" customHeight="1">
      <c r="A14" s="207" t="s">
        <v>7</v>
      </c>
      <c r="B14" s="209" t="s">
        <v>182</v>
      </c>
      <c r="C14" s="209" t="s">
        <v>181</v>
      </c>
      <c r="D14" s="211" t="s">
        <v>183</v>
      </c>
      <c r="E14" s="205" t="s">
        <v>9</v>
      </c>
      <c r="F14" s="206"/>
      <c r="G14" s="206"/>
      <c r="H14" s="206"/>
      <c r="I14" s="193"/>
    </row>
    <row r="15" spans="1:9" ht="9.75" customHeight="1">
      <c r="A15" s="208"/>
      <c r="B15" s="210"/>
      <c r="C15" s="210"/>
      <c r="D15" s="210"/>
      <c r="E15" s="193" t="s">
        <v>89</v>
      </c>
      <c r="F15" s="50" t="s">
        <v>10</v>
      </c>
      <c r="G15" s="193" t="s">
        <v>13</v>
      </c>
      <c r="H15" s="193"/>
      <c r="I15" s="193" t="s">
        <v>4</v>
      </c>
    </row>
    <row r="16" spans="1:9" ht="9.75" customHeight="1">
      <c r="A16" s="208"/>
      <c r="B16" s="210"/>
      <c r="C16" s="210"/>
      <c r="D16" s="210"/>
      <c r="E16" s="193" t="s">
        <v>90</v>
      </c>
      <c r="F16" s="193" t="s">
        <v>11</v>
      </c>
      <c r="G16" s="193" t="s">
        <v>14</v>
      </c>
      <c r="H16" s="193" t="s">
        <v>15</v>
      </c>
      <c r="I16" s="193" t="s">
        <v>5</v>
      </c>
    </row>
    <row r="17" spans="1:9" ht="9.75" customHeight="1">
      <c r="A17" s="208"/>
      <c r="B17" s="210"/>
      <c r="C17" s="210"/>
      <c r="D17" s="210"/>
      <c r="E17" s="193" t="s">
        <v>91</v>
      </c>
      <c r="F17" s="193" t="s">
        <v>12</v>
      </c>
      <c r="G17" s="193"/>
      <c r="H17" s="193"/>
      <c r="I17" s="193"/>
    </row>
    <row r="18" spans="1:9" ht="9.75" customHeight="1">
      <c r="A18" s="194">
        <v>1</v>
      </c>
      <c r="B18" s="194">
        <v>2</v>
      </c>
      <c r="C18" s="194">
        <v>3</v>
      </c>
      <c r="D18" s="193" t="s">
        <v>2</v>
      </c>
      <c r="E18" s="193" t="s">
        <v>3</v>
      </c>
      <c r="F18" s="193" t="s">
        <v>16</v>
      </c>
      <c r="G18" s="193" t="s">
        <v>17</v>
      </c>
      <c r="H18" s="193" t="s">
        <v>18</v>
      </c>
      <c r="I18" s="193" t="s">
        <v>19</v>
      </c>
    </row>
    <row r="19" spans="1:9" ht="15" customHeight="1">
      <c r="A19" s="189" t="s">
        <v>22</v>
      </c>
      <c r="B19" s="67" t="s">
        <v>35</v>
      </c>
      <c r="C19" s="195" t="s">
        <v>139</v>
      </c>
      <c r="D19" s="68">
        <f>D20+D26</f>
        <v>21729900</v>
      </c>
      <c r="E19" s="68">
        <f>E20+E26</f>
        <v>2025922.35</v>
      </c>
      <c r="F19" s="50" t="s">
        <v>149</v>
      </c>
      <c r="G19" s="196" t="s">
        <v>149</v>
      </c>
      <c r="H19" s="143">
        <f>E19</f>
        <v>2025922.35</v>
      </c>
      <c r="I19" s="196">
        <f>E19-D19</f>
        <v>-19703977.65</v>
      </c>
    </row>
    <row r="20" spans="1:9" ht="15" customHeight="1">
      <c r="A20" s="188" t="s">
        <v>8</v>
      </c>
      <c r="B20" s="67" t="s">
        <v>101</v>
      </c>
      <c r="C20" s="70" t="s">
        <v>103</v>
      </c>
      <c r="D20" s="68">
        <f>D21+D22+D24+D25+D23</f>
        <v>16199800</v>
      </c>
      <c r="E20" s="68">
        <f>E21+E22+E24+E25+E23</f>
        <v>786936</v>
      </c>
      <c r="F20" s="50" t="s">
        <v>149</v>
      </c>
      <c r="G20" s="50" t="s">
        <v>149</v>
      </c>
      <c r="H20" s="143">
        <f>E20</f>
        <v>786936</v>
      </c>
      <c r="I20" s="196">
        <f aca="true" t="shared" si="0" ref="I20:I26">E20-D20</f>
        <v>-15412864</v>
      </c>
    </row>
    <row r="21" spans="1:9" ht="15" customHeight="1">
      <c r="A21" s="188" t="s">
        <v>199</v>
      </c>
      <c r="B21" s="67"/>
      <c r="C21" s="71" t="s">
        <v>156</v>
      </c>
      <c r="D21" s="72">
        <v>692500</v>
      </c>
      <c r="E21" s="72">
        <v>623500</v>
      </c>
      <c r="F21" s="50" t="s">
        <v>149</v>
      </c>
      <c r="G21" s="50" t="s">
        <v>149</v>
      </c>
      <c r="H21" s="69">
        <f>E21</f>
        <v>623500</v>
      </c>
      <c r="I21" s="74">
        <f t="shared" si="0"/>
        <v>-69000</v>
      </c>
    </row>
    <row r="22" spans="1:9" ht="15" customHeight="1">
      <c r="A22" s="189" t="s">
        <v>93</v>
      </c>
      <c r="B22" s="73"/>
      <c r="C22" s="71" t="s">
        <v>104</v>
      </c>
      <c r="D22" s="72">
        <v>59900</v>
      </c>
      <c r="E22" s="72">
        <v>59900</v>
      </c>
      <c r="F22" s="50" t="s">
        <v>149</v>
      </c>
      <c r="G22" s="50" t="s">
        <v>149</v>
      </c>
      <c r="H22" s="69">
        <f aca="true" t="shared" si="1" ref="H22:H64">E22</f>
        <v>59900</v>
      </c>
      <c r="I22" s="74">
        <f t="shared" si="0"/>
        <v>0</v>
      </c>
    </row>
    <row r="23" spans="1:9" ht="15" customHeight="1">
      <c r="A23" s="189" t="s">
        <v>200</v>
      </c>
      <c r="B23" s="73"/>
      <c r="C23" s="71" t="s">
        <v>168</v>
      </c>
      <c r="D23" s="72">
        <v>200</v>
      </c>
      <c r="E23" s="72">
        <v>200</v>
      </c>
      <c r="F23" s="50" t="s">
        <v>149</v>
      </c>
      <c r="G23" s="50" t="s">
        <v>149</v>
      </c>
      <c r="H23" s="69">
        <v>200</v>
      </c>
      <c r="I23" s="74">
        <v>0</v>
      </c>
    </row>
    <row r="24" spans="1:9" ht="15" customHeight="1">
      <c r="A24" s="190" t="s">
        <v>201</v>
      </c>
      <c r="B24" s="73"/>
      <c r="C24" s="71" t="s">
        <v>105</v>
      </c>
      <c r="D24" s="72">
        <v>16000</v>
      </c>
      <c r="E24" s="72">
        <v>0</v>
      </c>
      <c r="F24" s="50" t="s">
        <v>149</v>
      </c>
      <c r="G24" s="50" t="s">
        <v>149</v>
      </c>
      <c r="H24" s="69">
        <f t="shared" si="1"/>
        <v>0</v>
      </c>
      <c r="I24" s="74">
        <f t="shared" si="0"/>
        <v>-16000</v>
      </c>
    </row>
    <row r="25" spans="1:9" ht="15" customHeight="1">
      <c r="A25" s="190" t="s">
        <v>202</v>
      </c>
      <c r="B25" s="73"/>
      <c r="C25" s="71" t="s">
        <v>147</v>
      </c>
      <c r="D25" s="72">
        <v>15431200</v>
      </c>
      <c r="E25" s="72">
        <v>103336</v>
      </c>
      <c r="F25" s="50" t="s">
        <v>149</v>
      </c>
      <c r="G25" s="50" t="s">
        <v>149</v>
      </c>
      <c r="H25" s="69">
        <f t="shared" si="1"/>
        <v>103336</v>
      </c>
      <c r="I25" s="74">
        <f t="shared" si="0"/>
        <v>-15327864</v>
      </c>
    </row>
    <row r="26" spans="1:9" ht="15" customHeight="1">
      <c r="A26" s="191" t="s">
        <v>203</v>
      </c>
      <c r="B26" s="73" t="s">
        <v>102</v>
      </c>
      <c r="C26" s="70" t="s">
        <v>106</v>
      </c>
      <c r="D26" s="68">
        <f>D27+D61</f>
        <v>5530100</v>
      </c>
      <c r="E26" s="68">
        <f>E27+E61</f>
        <v>1238986.35</v>
      </c>
      <c r="F26" s="50" t="s">
        <v>149</v>
      </c>
      <c r="G26" s="74" t="s">
        <v>149</v>
      </c>
      <c r="H26" s="143">
        <f t="shared" si="1"/>
        <v>1238986.35</v>
      </c>
      <c r="I26" s="196">
        <f t="shared" si="0"/>
        <v>-4291113.65</v>
      </c>
    </row>
    <row r="27" spans="1:9" ht="15" customHeight="1">
      <c r="A27" s="191" t="s">
        <v>171</v>
      </c>
      <c r="B27" s="73"/>
      <c r="C27" s="70" t="s">
        <v>107</v>
      </c>
      <c r="D27" s="68">
        <f>D28+D36+D46+D59</f>
        <v>4977900</v>
      </c>
      <c r="E27" s="68">
        <f>E28+E36+E46+E59</f>
        <v>862144.27</v>
      </c>
      <c r="F27" s="50" t="s">
        <v>149</v>
      </c>
      <c r="G27" s="50" t="s">
        <v>149</v>
      </c>
      <c r="H27" s="143">
        <f t="shared" si="1"/>
        <v>862144.27</v>
      </c>
      <c r="I27" s="196">
        <f>E27-D27</f>
        <v>-4115755.73</v>
      </c>
    </row>
    <row r="28" spans="1:9" s="144" customFormat="1" ht="15" customHeight="1">
      <c r="A28" s="191" t="s">
        <v>94</v>
      </c>
      <c r="B28" s="142"/>
      <c r="C28" s="70" t="s">
        <v>197</v>
      </c>
      <c r="D28" s="68">
        <f>D29</f>
        <v>2312200</v>
      </c>
      <c r="E28" s="68">
        <f>E29+E31+E33</f>
        <v>657066.6</v>
      </c>
      <c r="F28" s="102" t="s">
        <v>149</v>
      </c>
      <c r="G28" s="102" t="s">
        <v>149</v>
      </c>
      <c r="H28" s="143">
        <f t="shared" si="1"/>
        <v>657066.6</v>
      </c>
      <c r="I28" s="196">
        <f>E28-D28</f>
        <v>-1655133.4</v>
      </c>
    </row>
    <row r="29" spans="1:9" s="144" customFormat="1" ht="15" customHeight="1">
      <c r="A29" s="191"/>
      <c r="B29" s="142"/>
      <c r="C29" s="71" t="s">
        <v>337</v>
      </c>
      <c r="D29" s="72">
        <v>2312200</v>
      </c>
      <c r="E29" s="72">
        <f>E30</f>
        <v>631772.9</v>
      </c>
      <c r="F29" s="102" t="s">
        <v>149</v>
      </c>
      <c r="G29" s="102" t="s">
        <v>149</v>
      </c>
      <c r="H29" s="69">
        <f t="shared" si="1"/>
        <v>631772.9</v>
      </c>
      <c r="I29" s="74">
        <f>E29-D29</f>
        <v>-1680427.1</v>
      </c>
    </row>
    <row r="30" spans="1:9" ht="15" customHeight="1">
      <c r="A30" s="191"/>
      <c r="B30" s="73"/>
      <c r="C30" s="71" t="s">
        <v>194</v>
      </c>
      <c r="D30" s="72"/>
      <c r="E30" s="72">
        <v>631772.9</v>
      </c>
      <c r="F30" s="102" t="s">
        <v>149</v>
      </c>
      <c r="G30" s="102" t="s">
        <v>149</v>
      </c>
      <c r="H30" s="69">
        <f t="shared" si="1"/>
        <v>631772.9</v>
      </c>
      <c r="I30" s="74">
        <f>E30-D30</f>
        <v>631772.9</v>
      </c>
    </row>
    <row r="31" spans="1:9" ht="15" customHeight="1">
      <c r="A31" s="191"/>
      <c r="B31" s="73"/>
      <c r="C31" s="71" t="s">
        <v>364</v>
      </c>
      <c r="D31" s="72"/>
      <c r="E31" s="72">
        <f>E32</f>
        <v>6.5</v>
      </c>
      <c r="F31" s="102"/>
      <c r="G31" s="102"/>
      <c r="H31" s="69">
        <f t="shared" si="1"/>
        <v>6.5</v>
      </c>
      <c r="I31" s="74">
        <f>E31-D31</f>
        <v>6.5</v>
      </c>
    </row>
    <row r="32" spans="1:9" ht="15" customHeight="1">
      <c r="A32" s="191"/>
      <c r="B32" s="73"/>
      <c r="C32" s="71" t="s">
        <v>366</v>
      </c>
      <c r="D32" s="72"/>
      <c r="E32" s="72">
        <v>6.5</v>
      </c>
      <c r="F32" s="102"/>
      <c r="G32" s="102"/>
      <c r="H32" s="69"/>
      <c r="I32" s="74"/>
    </row>
    <row r="33" spans="1:9" ht="15" customHeight="1">
      <c r="A33" s="191"/>
      <c r="B33" s="73"/>
      <c r="C33" s="71" t="s">
        <v>365</v>
      </c>
      <c r="D33" s="72"/>
      <c r="E33" s="72">
        <f>E34+E35</f>
        <v>25287.2</v>
      </c>
      <c r="F33" s="102"/>
      <c r="G33" s="102"/>
      <c r="H33" s="69"/>
      <c r="I33" s="74"/>
    </row>
    <row r="34" spans="1:9" ht="15" customHeight="1">
      <c r="A34" s="191"/>
      <c r="B34" s="73"/>
      <c r="C34" s="71" t="s">
        <v>367</v>
      </c>
      <c r="D34" s="72"/>
      <c r="E34" s="72">
        <v>25277.2</v>
      </c>
      <c r="F34" s="102"/>
      <c r="G34" s="102"/>
      <c r="H34" s="69"/>
      <c r="I34" s="74"/>
    </row>
    <row r="35" spans="1:9" ht="15" customHeight="1">
      <c r="A35" s="191"/>
      <c r="B35" s="73"/>
      <c r="C35" s="71" t="s">
        <v>379</v>
      </c>
      <c r="D35" s="72"/>
      <c r="E35" s="72">
        <v>10</v>
      </c>
      <c r="F35" s="102"/>
      <c r="G35" s="102"/>
      <c r="H35" s="69"/>
      <c r="I35" s="74"/>
    </row>
    <row r="36" spans="1:9" ht="15" customHeight="1">
      <c r="A36" s="191" t="s">
        <v>157</v>
      </c>
      <c r="B36" s="73"/>
      <c r="C36" s="70" t="s">
        <v>108</v>
      </c>
      <c r="D36" s="68">
        <f>D37+D43</f>
        <v>67300</v>
      </c>
      <c r="E36" s="68">
        <f>E37+E43</f>
        <v>11096.66</v>
      </c>
      <c r="F36" s="50" t="s">
        <v>149</v>
      </c>
      <c r="G36" s="50" t="s">
        <v>149</v>
      </c>
      <c r="H36" s="143">
        <f aca="true" t="shared" si="2" ref="H36:H45">E36</f>
        <v>11096.66</v>
      </c>
      <c r="I36" s="196">
        <f aca="true" t="shared" si="3" ref="I36:I55">E36-D36</f>
        <v>-56203.34</v>
      </c>
    </row>
    <row r="37" spans="1:9" ht="15" customHeight="1">
      <c r="A37" s="191" t="s">
        <v>327</v>
      </c>
      <c r="B37" s="73"/>
      <c r="C37" s="71" t="s">
        <v>341</v>
      </c>
      <c r="D37" s="68">
        <f>D38+D41</f>
        <v>64300</v>
      </c>
      <c r="E37" s="68">
        <f>E38+E41</f>
        <v>8089.66</v>
      </c>
      <c r="F37" s="50"/>
      <c r="G37" s="50"/>
      <c r="H37" s="143">
        <f t="shared" si="2"/>
        <v>8089.66</v>
      </c>
      <c r="I37" s="196">
        <f t="shared" si="3"/>
        <v>-56210.34</v>
      </c>
    </row>
    <row r="38" spans="1:9" ht="15" customHeight="1">
      <c r="A38" s="191"/>
      <c r="B38" s="73"/>
      <c r="C38" s="71" t="s">
        <v>328</v>
      </c>
      <c r="D38" s="68">
        <v>50200</v>
      </c>
      <c r="E38" s="68">
        <f>E39</f>
        <v>8089.66</v>
      </c>
      <c r="F38" s="50"/>
      <c r="G38" s="50"/>
      <c r="H38" s="143">
        <f t="shared" si="2"/>
        <v>8089.66</v>
      </c>
      <c r="I38" s="196"/>
    </row>
    <row r="39" spans="1:9" ht="15" customHeight="1">
      <c r="A39" s="190" t="s">
        <v>95</v>
      </c>
      <c r="B39" s="73"/>
      <c r="C39" s="71" t="s">
        <v>158</v>
      </c>
      <c r="D39" s="72"/>
      <c r="E39" s="72">
        <f>E40</f>
        <v>8089.66</v>
      </c>
      <c r="F39" s="50" t="s">
        <v>149</v>
      </c>
      <c r="G39" s="50" t="s">
        <v>149</v>
      </c>
      <c r="H39" s="69">
        <f t="shared" si="2"/>
        <v>8089.66</v>
      </c>
      <c r="I39" s="74">
        <f t="shared" si="3"/>
        <v>8089.66</v>
      </c>
    </row>
    <row r="40" spans="1:9" ht="15" customHeight="1">
      <c r="A40" s="190"/>
      <c r="B40" s="73"/>
      <c r="C40" s="71" t="s">
        <v>176</v>
      </c>
      <c r="D40" s="72"/>
      <c r="E40" s="72">
        <v>8089.66</v>
      </c>
      <c r="F40" s="50" t="s">
        <v>149</v>
      </c>
      <c r="G40" s="50" t="s">
        <v>149</v>
      </c>
      <c r="H40" s="69">
        <f t="shared" si="2"/>
        <v>8089.66</v>
      </c>
      <c r="I40" s="74">
        <f t="shared" si="3"/>
        <v>8089.66</v>
      </c>
    </row>
    <row r="41" spans="1:9" ht="15" customHeight="1">
      <c r="A41" s="190"/>
      <c r="B41" s="73"/>
      <c r="C41" s="71" t="s">
        <v>339</v>
      </c>
      <c r="D41" s="72">
        <v>14100</v>
      </c>
      <c r="E41" s="72">
        <f>E42</f>
        <v>0</v>
      </c>
      <c r="F41" s="50"/>
      <c r="G41" s="50"/>
      <c r="H41" s="69">
        <f t="shared" si="2"/>
        <v>0</v>
      </c>
      <c r="I41" s="74">
        <f t="shared" si="3"/>
        <v>-14100</v>
      </c>
    </row>
    <row r="42" spans="1:9" ht="15" customHeight="1">
      <c r="A42" s="190"/>
      <c r="B42" s="73"/>
      <c r="C42" s="71" t="s">
        <v>340</v>
      </c>
      <c r="D42" s="72"/>
      <c r="E42" s="72">
        <v>0</v>
      </c>
      <c r="F42" s="50"/>
      <c r="G42" s="50"/>
      <c r="H42" s="69">
        <f t="shared" si="2"/>
        <v>0</v>
      </c>
      <c r="I42" s="74">
        <f t="shared" si="3"/>
        <v>0</v>
      </c>
    </row>
    <row r="43" spans="1:9" s="144" customFormat="1" ht="15" customHeight="1">
      <c r="A43" s="191" t="s">
        <v>195</v>
      </c>
      <c r="B43" s="142"/>
      <c r="C43" s="70" t="s">
        <v>196</v>
      </c>
      <c r="D43" s="68">
        <f>D44</f>
        <v>3000</v>
      </c>
      <c r="E43" s="68">
        <f>E44</f>
        <v>3007</v>
      </c>
      <c r="F43" s="102"/>
      <c r="G43" s="50"/>
      <c r="H43" s="143">
        <f t="shared" si="2"/>
        <v>3007</v>
      </c>
      <c r="I43" s="196">
        <f t="shared" si="3"/>
        <v>7</v>
      </c>
    </row>
    <row r="44" spans="1:9" ht="15" customHeight="1">
      <c r="A44" s="190"/>
      <c r="B44" s="73"/>
      <c r="C44" s="71" t="s">
        <v>322</v>
      </c>
      <c r="D44" s="72">
        <v>3000</v>
      </c>
      <c r="E44" s="72">
        <f>E45</f>
        <v>3007</v>
      </c>
      <c r="F44" s="50" t="s">
        <v>149</v>
      </c>
      <c r="G44" s="50" t="s">
        <v>149</v>
      </c>
      <c r="H44" s="69">
        <f t="shared" si="2"/>
        <v>3007</v>
      </c>
      <c r="I44" s="74">
        <f t="shared" si="3"/>
        <v>7</v>
      </c>
    </row>
    <row r="45" spans="1:9" ht="15" customHeight="1">
      <c r="A45" s="190"/>
      <c r="B45" s="73"/>
      <c r="C45" s="71" t="s">
        <v>323</v>
      </c>
      <c r="D45" s="72"/>
      <c r="E45" s="72">
        <v>3007</v>
      </c>
      <c r="F45" s="50"/>
      <c r="G45" s="50"/>
      <c r="H45" s="69">
        <f t="shared" si="2"/>
        <v>3007</v>
      </c>
      <c r="I45" s="74">
        <f t="shared" si="3"/>
        <v>3007</v>
      </c>
    </row>
    <row r="46" spans="1:9" ht="15" customHeight="1">
      <c r="A46" s="191" t="s">
        <v>148</v>
      </c>
      <c r="B46" s="73"/>
      <c r="C46" s="70" t="s">
        <v>109</v>
      </c>
      <c r="D46" s="68">
        <f>D50+D47</f>
        <v>2587000</v>
      </c>
      <c r="E46" s="68">
        <f>E47+E50</f>
        <v>179741.01</v>
      </c>
      <c r="F46" s="50" t="s">
        <v>149</v>
      </c>
      <c r="G46" s="50" t="s">
        <v>149</v>
      </c>
      <c r="H46" s="145">
        <f t="shared" si="1"/>
        <v>179741.01</v>
      </c>
      <c r="I46" s="192">
        <f t="shared" si="3"/>
        <v>-2407258.99</v>
      </c>
    </row>
    <row r="47" spans="1:9" ht="15" customHeight="1">
      <c r="A47" s="190" t="s">
        <v>96</v>
      </c>
      <c r="B47" s="73"/>
      <c r="C47" s="71" t="s">
        <v>110</v>
      </c>
      <c r="D47" s="72">
        <v>124700</v>
      </c>
      <c r="E47" s="72">
        <f>E48+E49</f>
        <v>1165.7</v>
      </c>
      <c r="F47" s="50" t="s">
        <v>149</v>
      </c>
      <c r="G47" s="50" t="s">
        <v>149</v>
      </c>
      <c r="H47" s="69">
        <f t="shared" si="1"/>
        <v>1165.7</v>
      </c>
      <c r="I47" s="74">
        <f t="shared" si="3"/>
        <v>-123534.3</v>
      </c>
    </row>
    <row r="48" spans="1:9" ht="15" customHeight="1">
      <c r="A48" s="191"/>
      <c r="B48" s="73"/>
      <c r="C48" s="71" t="s">
        <v>111</v>
      </c>
      <c r="D48" s="72"/>
      <c r="E48" s="171">
        <v>1047.51</v>
      </c>
      <c r="F48" s="50" t="s">
        <v>149</v>
      </c>
      <c r="G48" s="50" t="s">
        <v>149</v>
      </c>
      <c r="H48" s="69">
        <f t="shared" si="1"/>
        <v>1047.51</v>
      </c>
      <c r="I48" s="74">
        <f t="shared" si="3"/>
        <v>1047.51</v>
      </c>
    </row>
    <row r="49" spans="1:9" ht="15" customHeight="1">
      <c r="A49" s="191"/>
      <c r="B49" s="73"/>
      <c r="C49" s="71" t="s">
        <v>288</v>
      </c>
      <c r="D49" s="72"/>
      <c r="E49" s="171">
        <v>118.19</v>
      </c>
      <c r="F49" s="50"/>
      <c r="G49" s="50"/>
      <c r="H49" s="69">
        <f t="shared" si="1"/>
        <v>118.19</v>
      </c>
      <c r="I49" s="74">
        <f t="shared" si="3"/>
        <v>118.19</v>
      </c>
    </row>
    <row r="50" spans="1:9" ht="15" customHeight="1">
      <c r="A50" s="191" t="s">
        <v>159</v>
      </c>
      <c r="B50" s="73"/>
      <c r="C50" s="70" t="s">
        <v>112</v>
      </c>
      <c r="D50" s="68">
        <f>D51+D55</f>
        <v>2462300</v>
      </c>
      <c r="E50" s="68">
        <f>E51+E55</f>
        <v>178575.31</v>
      </c>
      <c r="F50" s="50" t="s">
        <v>149</v>
      </c>
      <c r="G50" s="74" t="s">
        <v>149</v>
      </c>
      <c r="H50" s="145">
        <f t="shared" si="1"/>
        <v>178575.31</v>
      </c>
      <c r="I50" s="192">
        <f t="shared" si="3"/>
        <v>-2283724.69</v>
      </c>
    </row>
    <row r="51" spans="1:9" ht="15" customHeight="1">
      <c r="A51" s="190" t="s">
        <v>97</v>
      </c>
      <c r="B51" s="73"/>
      <c r="C51" s="71" t="s">
        <v>113</v>
      </c>
      <c r="D51" s="72">
        <v>2401000</v>
      </c>
      <c r="E51" s="72">
        <f>E52+E53+E54</f>
        <v>167725.55</v>
      </c>
      <c r="F51" s="50" t="s">
        <v>149</v>
      </c>
      <c r="G51" s="50" t="s">
        <v>149</v>
      </c>
      <c r="H51" s="69">
        <f t="shared" si="1"/>
        <v>167725.55</v>
      </c>
      <c r="I51" s="74">
        <f t="shared" si="3"/>
        <v>-2233274.45</v>
      </c>
    </row>
    <row r="52" spans="1:9" ht="15" customHeight="1">
      <c r="A52" s="191"/>
      <c r="B52" s="73"/>
      <c r="C52" s="71" t="s">
        <v>114</v>
      </c>
      <c r="D52" s="72"/>
      <c r="E52" s="72">
        <v>166577.77</v>
      </c>
      <c r="F52" s="50" t="s">
        <v>149</v>
      </c>
      <c r="G52" s="50" t="s">
        <v>149</v>
      </c>
      <c r="H52" s="69">
        <f t="shared" si="1"/>
        <v>166577.77</v>
      </c>
      <c r="I52" s="74">
        <f t="shared" si="3"/>
        <v>166577.77</v>
      </c>
    </row>
    <row r="53" spans="1:9" ht="15" customHeight="1">
      <c r="A53" s="191"/>
      <c r="B53" s="73"/>
      <c r="C53" s="71" t="s">
        <v>289</v>
      </c>
      <c r="D53" s="72"/>
      <c r="E53" s="72">
        <v>1147.43</v>
      </c>
      <c r="F53" s="50"/>
      <c r="G53" s="50"/>
      <c r="H53" s="69">
        <f t="shared" si="1"/>
        <v>1147.43</v>
      </c>
      <c r="I53" s="74">
        <f t="shared" si="3"/>
        <v>1147.43</v>
      </c>
    </row>
    <row r="54" spans="1:9" ht="15" customHeight="1">
      <c r="A54" s="191"/>
      <c r="B54" s="73"/>
      <c r="C54" s="71" t="s">
        <v>383</v>
      </c>
      <c r="D54" s="72"/>
      <c r="E54" s="72">
        <v>0.35</v>
      </c>
      <c r="F54" s="50"/>
      <c r="G54" s="50"/>
      <c r="H54" s="69">
        <f t="shared" si="1"/>
        <v>0.35</v>
      </c>
      <c r="I54" s="74">
        <f t="shared" si="3"/>
        <v>0.35</v>
      </c>
    </row>
    <row r="55" spans="1:9" ht="15" customHeight="1">
      <c r="A55" s="190" t="s">
        <v>98</v>
      </c>
      <c r="B55" s="73"/>
      <c r="C55" s="71" t="s">
        <v>115</v>
      </c>
      <c r="D55" s="72">
        <v>61300</v>
      </c>
      <c r="E55" s="72">
        <f>E56+E58+E57</f>
        <v>10849.76</v>
      </c>
      <c r="F55" s="50" t="s">
        <v>149</v>
      </c>
      <c r="G55" s="50" t="s">
        <v>149</v>
      </c>
      <c r="H55" s="69">
        <f t="shared" si="1"/>
        <v>10849.76</v>
      </c>
      <c r="I55" s="74">
        <f t="shared" si="3"/>
        <v>-50450.24</v>
      </c>
    </row>
    <row r="56" spans="1:9" ht="15" customHeight="1">
      <c r="A56" s="191"/>
      <c r="B56" s="73"/>
      <c r="C56" s="71" t="s">
        <v>116</v>
      </c>
      <c r="D56" s="72"/>
      <c r="E56" s="72">
        <v>6347.38</v>
      </c>
      <c r="F56" s="50" t="s">
        <v>149</v>
      </c>
      <c r="G56" s="74" t="s">
        <v>149</v>
      </c>
      <c r="H56" s="69">
        <f t="shared" si="1"/>
        <v>6347.38</v>
      </c>
      <c r="I56" s="74">
        <f>E56-D56</f>
        <v>6347.38</v>
      </c>
    </row>
    <row r="57" spans="1:9" ht="15" customHeight="1">
      <c r="A57" s="191"/>
      <c r="B57" s="73"/>
      <c r="C57" s="71" t="s">
        <v>304</v>
      </c>
      <c r="D57" s="72"/>
      <c r="E57" s="72">
        <v>34.18</v>
      </c>
      <c r="F57" s="50"/>
      <c r="G57" s="74"/>
      <c r="H57" s="69">
        <f t="shared" si="1"/>
        <v>34.18</v>
      </c>
      <c r="I57" s="74">
        <f>E57-D57</f>
        <v>34.18</v>
      </c>
    </row>
    <row r="58" spans="1:9" ht="15" customHeight="1">
      <c r="A58" s="191"/>
      <c r="B58" s="73"/>
      <c r="C58" s="71" t="s">
        <v>290</v>
      </c>
      <c r="D58" s="72"/>
      <c r="E58" s="72">
        <v>4468.2</v>
      </c>
      <c r="F58" s="50"/>
      <c r="G58" s="74"/>
      <c r="H58" s="69">
        <f t="shared" si="1"/>
        <v>4468.2</v>
      </c>
      <c r="I58" s="74">
        <f>E58-D58</f>
        <v>4468.2</v>
      </c>
    </row>
    <row r="59" spans="1:9" ht="15" customHeight="1">
      <c r="A59" s="191" t="s">
        <v>99</v>
      </c>
      <c r="B59" s="73"/>
      <c r="C59" s="70" t="s">
        <v>117</v>
      </c>
      <c r="D59" s="68">
        <v>11400</v>
      </c>
      <c r="E59" s="68">
        <f>E60</f>
        <v>14240</v>
      </c>
      <c r="F59" s="50" t="s">
        <v>149</v>
      </c>
      <c r="G59" s="50" t="s">
        <v>149</v>
      </c>
      <c r="H59" s="145">
        <f>E59</f>
        <v>14240</v>
      </c>
      <c r="I59" s="192">
        <f aca="true" t="shared" si="4" ref="I59:I69">E59-D59</f>
        <v>2840</v>
      </c>
    </row>
    <row r="60" spans="1:9" ht="15" customHeight="1">
      <c r="A60" s="190"/>
      <c r="B60" s="73"/>
      <c r="C60" s="71" t="s">
        <v>177</v>
      </c>
      <c r="D60" s="72"/>
      <c r="E60" s="72">
        <v>14240</v>
      </c>
      <c r="F60" s="50" t="s">
        <v>149</v>
      </c>
      <c r="G60" s="50" t="s">
        <v>149</v>
      </c>
      <c r="H60" s="167">
        <f>E60</f>
        <v>14240</v>
      </c>
      <c r="I60" s="197">
        <f t="shared" si="4"/>
        <v>14240</v>
      </c>
    </row>
    <row r="61" spans="1:9" s="144" customFormat="1" ht="15" customHeight="1">
      <c r="A61" s="191" t="s">
        <v>172</v>
      </c>
      <c r="B61" s="142"/>
      <c r="C61" s="70" t="s">
        <v>173</v>
      </c>
      <c r="D61" s="68">
        <f>D62+D65+D67</f>
        <v>552200</v>
      </c>
      <c r="E61" s="68">
        <f>E62+E65+E67+E69</f>
        <v>376842.08</v>
      </c>
      <c r="F61" s="50" t="s">
        <v>149</v>
      </c>
      <c r="G61" s="50" t="s">
        <v>149</v>
      </c>
      <c r="H61" s="145">
        <f>E61</f>
        <v>376842.08</v>
      </c>
      <c r="I61" s="192">
        <f t="shared" si="4"/>
        <v>-175357.91999999998</v>
      </c>
    </row>
    <row r="62" spans="1:9" ht="15" customHeight="1">
      <c r="A62" s="191" t="s">
        <v>100</v>
      </c>
      <c r="B62" s="73"/>
      <c r="C62" s="70" t="s">
        <v>160</v>
      </c>
      <c r="D62" s="68">
        <f>D63+D64</f>
        <v>542400</v>
      </c>
      <c r="E62" s="68">
        <f>E63+E64</f>
        <v>376356.3</v>
      </c>
      <c r="F62" s="50" t="s">
        <v>149</v>
      </c>
      <c r="G62" s="74" t="s">
        <v>149</v>
      </c>
      <c r="H62" s="145">
        <f t="shared" si="1"/>
        <v>376356.3</v>
      </c>
      <c r="I62" s="192">
        <f t="shared" si="4"/>
        <v>-166043.7</v>
      </c>
    </row>
    <row r="63" spans="1:9" s="141" customFormat="1" ht="15" customHeight="1">
      <c r="A63" s="190" t="s">
        <v>185</v>
      </c>
      <c r="B63" s="73"/>
      <c r="C63" s="71" t="s">
        <v>198</v>
      </c>
      <c r="D63" s="72">
        <v>519300</v>
      </c>
      <c r="E63" s="74">
        <v>376356.3</v>
      </c>
      <c r="F63" s="50" t="s">
        <v>149</v>
      </c>
      <c r="G63" s="50" t="s">
        <v>149</v>
      </c>
      <c r="H63" s="69">
        <f t="shared" si="1"/>
        <v>376356.3</v>
      </c>
      <c r="I63" s="74">
        <f t="shared" si="4"/>
        <v>-142943.7</v>
      </c>
    </row>
    <row r="64" spans="1:9" s="141" customFormat="1" ht="15" customHeight="1">
      <c r="A64" s="190" t="s">
        <v>186</v>
      </c>
      <c r="B64" s="73"/>
      <c r="C64" s="71" t="s">
        <v>180</v>
      </c>
      <c r="D64" s="72">
        <v>23100</v>
      </c>
      <c r="E64" s="74">
        <v>0</v>
      </c>
      <c r="F64" s="50" t="s">
        <v>149</v>
      </c>
      <c r="G64" s="50" t="s">
        <v>149</v>
      </c>
      <c r="H64" s="69">
        <f t="shared" si="1"/>
        <v>0</v>
      </c>
      <c r="I64" s="74">
        <f t="shared" si="4"/>
        <v>-23100</v>
      </c>
    </row>
    <row r="65" spans="1:9" s="141" customFormat="1" ht="15" customHeight="1">
      <c r="A65" s="198" t="s">
        <v>187</v>
      </c>
      <c r="B65" s="142"/>
      <c r="C65" s="70" t="s">
        <v>184</v>
      </c>
      <c r="D65" s="68">
        <f>D66</f>
        <v>7800</v>
      </c>
      <c r="E65" s="68">
        <f>E66</f>
        <v>485.78</v>
      </c>
      <c r="F65" s="102"/>
      <c r="G65" s="102"/>
      <c r="H65" s="143">
        <f>E65</f>
        <v>485.78</v>
      </c>
      <c r="I65" s="196">
        <f t="shared" si="4"/>
        <v>-7314.22</v>
      </c>
    </row>
    <row r="66" spans="1:9" s="141" customFormat="1" ht="21.75" customHeight="1">
      <c r="A66" s="170" t="s">
        <v>321</v>
      </c>
      <c r="B66" s="142"/>
      <c r="C66" s="71" t="s">
        <v>291</v>
      </c>
      <c r="D66" s="72">
        <v>7800</v>
      </c>
      <c r="E66" s="72">
        <v>485.78</v>
      </c>
      <c r="F66" s="102"/>
      <c r="G66" s="102"/>
      <c r="H66" s="69">
        <f>E66</f>
        <v>485.78</v>
      </c>
      <c r="I66" s="74">
        <f t="shared" si="4"/>
        <v>-7314.22</v>
      </c>
    </row>
    <row r="67" spans="1:9" s="144" customFormat="1" ht="15" customHeight="1">
      <c r="A67" s="198" t="s">
        <v>342</v>
      </c>
      <c r="B67" s="142"/>
      <c r="C67" s="70" t="s">
        <v>343</v>
      </c>
      <c r="D67" s="68">
        <f>D68</f>
        <v>2000</v>
      </c>
      <c r="E67" s="68">
        <f>E68</f>
        <v>0</v>
      </c>
      <c r="F67" s="102"/>
      <c r="G67" s="102"/>
      <c r="H67" s="143"/>
      <c r="I67" s="196"/>
    </row>
    <row r="68" spans="1:9" s="141" customFormat="1" ht="21.75" customHeight="1">
      <c r="A68" s="170" t="s">
        <v>344</v>
      </c>
      <c r="B68" s="142"/>
      <c r="C68" s="71" t="s">
        <v>345</v>
      </c>
      <c r="D68" s="72">
        <v>2000</v>
      </c>
      <c r="E68" s="72">
        <v>0</v>
      </c>
      <c r="F68" s="102"/>
      <c r="G68" s="102"/>
      <c r="H68" s="69"/>
      <c r="I68" s="74"/>
    </row>
    <row r="69" spans="1:9" s="141" customFormat="1" ht="15" customHeight="1">
      <c r="A69" s="198" t="s">
        <v>325</v>
      </c>
      <c r="B69" s="142"/>
      <c r="C69" s="70" t="s">
        <v>326</v>
      </c>
      <c r="D69" s="68"/>
      <c r="E69" s="196">
        <v>0</v>
      </c>
      <c r="F69" s="102"/>
      <c r="G69" s="102"/>
      <c r="H69" s="143">
        <f>E69</f>
        <v>0</v>
      </c>
      <c r="I69" s="196">
        <f t="shared" si="4"/>
        <v>0</v>
      </c>
    </row>
    <row r="70" spans="1:9" s="141" customFormat="1" ht="23.25" customHeight="1">
      <c r="A70" s="183"/>
      <c r="B70" s="64"/>
      <c r="C70" s="184"/>
      <c r="D70" s="185"/>
      <c r="E70" s="186"/>
      <c r="F70" s="20"/>
      <c r="G70" s="20"/>
      <c r="H70" s="187"/>
      <c r="I70" s="186"/>
    </row>
    <row r="71" spans="1:9" ht="15.75" customHeight="1">
      <c r="A71" s="41"/>
      <c r="B71" s="64"/>
      <c r="C71" s="20"/>
      <c r="D71" s="20"/>
      <c r="E71" s="20"/>
      <c r="F71" s="20"/>
      <c r="G71" s="20"/>
      <c r="H71" s="20"/>
      <c r="I71" s="20"/>
    </row>
    <row r="72" spans="1:9" ht="15.75" customHeight="1">
      <c r="A72" s="41"/>
      <c r="B72" s="64"/>
      <c r="C72" s="20"/>
      <c r="D72" s="20"/>
      <c r="E72" s="20"/>
      <c r="F72" s="20"/>
      <c r="G72" s="20"/>
      <c r="H72" s="20"/>
      <c r="I72" s="20"/>
    </row>
    <row r="73" spans="1:9" ht="15.75" customHeight="1">
      <c r="A73" s="23"/>
      <c r="B73" s="36"/>
      <c r="C73" s="20"/>
      <c r="D73" s="20"/>
      <c r="E73" s="20"/>
      <c r="F73" s="20"/>
      <c r="G73" s="20"/>
      <c r="H73" s="20"/>
      <c r="I73" s="20"/>
    </row>
    <row r="74" spans="1:9" ht="10.5" customHeight="1">
      <c r="A74" s="17"/>
      <c r="B74" s="37"/>
      <c r="C74" s="4"/>
      <c r="D74" s="18"/>
      <c r="E74" s="18"/>
      <c r="F74" s="18"/>
      <c r="G74" s="18"/>
      <c r="H74" s="49"/>
      <c r="I74" s="18"/>
    </row>
    <row r="76" ht="5.25" customHeight="1"/>
    <row r="78" ht="10.5" customHeight="1"/>
    <row r="79" ht="10.5" customHeight="1"/>
    <row r="80" ht="9.75" customHeight="1"/>
    <row r="81" ht="10.5" customHeight="1"/>
    <row r="82" ht="9.75" customHeight="1"/>
    <row r="83" ht="34.5" customHeight="1"/>
    <row r="84" ht="12.75" customHeight="1"/>
    <row r="85" ht="24.75" customHeight="1"/>
    <row r="86" ht="11.25" customHeight="1"/>
    <row r="87" ht="10.5" customHeight="1"/>
    <row r="88" ht="14.25" customHeight="1"/>
    <row r="89" ht="18" customHeight="1"/>
    <row r="90" ht="15" customHeight="1"/>
    <row r="91" ht="21" customHeight="1"/>
    <row r="92" ht="18.75" customHeight="1"/>
    <row r="93" ht="12.75" customHeight="1"/>
    <row r="94" ht="18" customHeight="1"/>
    <row r="95" ht="18.75" customHeight="1"/>
    <row r="96" ht="20.25" customHeight="1"/>
    <row r="97" ht="21.75" customHeight="1"/>
    <row r="98" ht="28.5" customHeight="1"/>
    <row r="99" ht="36" customHeight="1"/>
    <row r="100" ht="14.25" customHeight="1"/>
    <row r="101" ht="23.25" customHeight="1"/>
    <row r="102" ht="31.5" customHeight="1"/>
    <row r="103" ht="20.25" customHeight="1"/>
    <row r="104" ht="6.75" customHeight="1"/>
    <row r="105" ht="16.5" customHeight="1"/>
    <row r="106" ht="10.5" customHeight="1"/>
    <row r="107" ht="10.5" customHeight="1"/>
    <row r="108" ht="10.5" customHeight="1"/>
    <row r="109" ht="10.5" customHeight="1"/>
    <row r="110" ht="15" customHeight="1"/>
    <row r="111" ht="35.25" customHeight="1"/>
    <row r="112" ht="15" customHeight="1"/>
    <row r="114" ht="36" customHeight="1"/>
    <row r="116" ht="7.5" customHeight="1"/>
    <row r="117" ht="30" customHeight="1"/>
    <row r="118" ht="9.75" customHeight="1"/>
    <row r="119" ht="9.75" customHeight="1"/>
    <row r="120" ht="24.75" customHeight="1"/>
    <row r="121" ht="9.75" customHeight="1"/>
    <row r="122" ht="11.25" customHeight="1"/>
    <row r="123" ht="23.25" customHeight="1"/>
    <row r="124" spans="4:9" ht="9.75" customHeight="1">
      <c r="D124" s="8"/>
      <c r="E124" s="8"/>
      <c r="F124" s="8"/>
      <c r="G124" s="8"/>
      <c r="H124" s="8"/>
      <c r="I124" s="58"/>
    </row>
    <row r="125" spans="1:9" ht="12.75" customHeight="1">
      <c r="A125" s="17"/>
      <c r="B125" s="17"/>
      <c r="C125" s="4"/>
      <c r="D125" s="18"/>
      <c r="E125" s="18"/>
      <c r="F125" s="18"/>
      <c r="G125" s="18"/>
      <c r="H125" s="18"/>
      <c r="I125" s="18"/>
    </row>
  </sheetData>
  <sheetProtection/>
  <mergeCells count="9">
    <mergeCell ref="A1:H1"/>
    <mergeCell ref="A3:H3"/>
    <mergeCell ref="A4:G4"/>
    <mergeCell ref="E14:H14"/>
    <mergeCell ref="A14:A17"/>
    <mergeCell ref="C14:C17"/>
    <mergeCell ref="B14:B17"/>
    <mergeCell ref="D14:D17"/>
    <mergeCell ref="A2:H2"/>
  </mergeCells>
  <printOptions/>
  <pageMargins left="0.33" right="0.1968503937007874" top="0.1968503937007874" bottom="0.1968503937007874" header="0" footer="0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2"/>
  <sheetViews>
    <sheetView view="pageLayout" zoomScaleSheetLayoutView="100" workbookViewId="0" topLeftCell="A78">
      <selection activeCell="F112" sqref="F112"/>
    </sheetView>
  </sheetViews>
  <sheetFormatPr defaultColWidth="9.00390625" defaultRowHeight="12.75"/>
  <cols>
    <col min="1" max="1" width="45.625" style="103" customWidth="1"/>
    <col min="2" max="2" width="7.25390625" style="103" customWidth="1"/>
    <col min="3" max="3" width="17.875" style="103" customWidth="1"/>
    <col min="4" max="4" width="12.75390625" style="103" customWidth="1"/>
    <col min="5" max="5" width="12.00390625" style="103" customWidth="1"/>
    <col min="6" max="6" width="12.75390625" style="139" customWidth="1"/>
    <col min="7" max="7" width="10.00390625" style="103" customWidth="1"/>
    <col min="8" max="8" width="9.75390625" style="103" customWidth="1"/>
    <col min="9" max="9" width="11.625" style="140" customWidth="1"/>
    <col min="10" max="10" width="14.125" style="103" customWidth="1"/>
    <col min="11" max="11" width="13.00390625" style="103" customWidth="1"/>
    <col min="12" max="16384" width="9.125" style="103" customWidth="1"/>
  </cols>
  <sheetData>
    <row r="1" spans="2:11" ht="12" thickBot="1">
      <c r="B1" s="104"/>
      <c r="C1" s="105"/>
      <c r="D1" s="104" t="s">
        <v>62</v>
      </c>
      <c r="E1" s="106"/>
      <c r="F1" s="107"/>
      <c r="G1" s="106"/>
      <c r="H1" s="106"/>
      <c r="I1" s="108"/>
      <c r="J1" s="106" t="s">
        <v>72</v>
      </c>
      <c r="K1" s="109"/>
    </row>
    <row r="2" spans="1:11" ht="12" customHeight="1">
      <c r="A2" s="213" t="s">
        <v>7</v>
      </c>
      <c r="B2" s="146" t="s">
        <v>23</v>
      </c>
      <c r="C2" s="215" t="s">
        <v>283</v>
      </c>
      <c r="D2" s="218" t="s">
        <v>183</v>
      </c>
      <c r="E2" s="218" t="s">
        <v>284</v>
      </c>
      <c r="F2" s="212" t="s">
        <v>9</v>
      </c>
      <c r="G2" s="212"/>
      <c r="H2" s="212"/>
      <c r="I2" s="212"/>
      <c r="J2" s="181" t="s">
        <v>285</v>
      </c>
      <c r="K2" s="182"/>
    </row>
    <row r="3" spans="1:11" ht="11.25" customHeight="1">
      <c r="A3" s="214"/>
      <c r="B3" s="110" t="s">
        <v>175</v>
      </c>
      <c r="C3" s="216"/>
      <c r="D3" s="216"/>
      <c r="E3" s="216"/>
      <c r="F3" s="113" t="s">
        <v>89</v>
      </c>
      <c r="G3" s="114" t="s">
        <v>10</v>
      </c>
      <c r="H3" s="115" t="s">
        <v>13</v>
      </c>
      <c r="I3" s="113"/>
      <c r="J3" s="115" t="s">
        <v>64</v>
      </c>
      <c r="K3" s="115" t="s">
        <v>174</v>
      </c>
    </row>
    <row r="4" spans="1:11" ht="11.25" customHeight="1">
      <c r="A4" s="214"/>
      <c r="B4" s="110"/>
      <c r="C4" s="216"/>
      <c r="D4" s="216"/>
      <c r="E4" s="216"/>
      <c r="F4" s="116" t="s">
        <v>90</v>
      </c>
      <c r="G4" s="111" t="s">
        <v>11</v>
      </c>
      <c r="H4" s="111" t="s">
        <v>14</v>
      </c>
      <c r="I4" s="116" t="s">
        <v>15</v>
      </c>
      <c r="J4" s="111" t="s">
        <v>66</v>
      </c>
      <c r="K4" s="111" t="s">
        <v>63</v>
      </c>
    </row>
    <row r="5" spans="1:11" ht="10.5" customHeight="1">
      <c r="A5" s="214"/>
      <c r="B5" s="110"/>
      <c r="C5" s="217"/>
      <c r="D5" s="217"/>
      <c r="E5" s="217"/>
      <c r="F5" s="116" t="s">
        <v>91</v>
      </c>
      <c r="G5" s="111" t="s">
        <v>12</v>
      </c>
      <c r="H5" s="111"/>
      <c r="I5" s="179"/>
      <c r="J5" s="180" t="s">
        <v>67</v>
      </c>
      <c r="K5" s="180" t="s">
        <v>65</v>
      </c>
    </row>
    <row r="6" spans="1:11" ht="11.25">
      <c r="A6" s="147">
        <v>1</v>
      </c>
      <c r="B6" s="117">
        <v>2</v>
      </c>
      <c r="C6" s="117">
        <v>3</v>
      </c>
      <c r="D6" s="112" t="s">
        <v>2</v>
      </c>
      <c r="E6" s="112" t="s">
        <v>3</v>
      </c>
      <c r="F6" s="118" t="s">
        <v>16</v>
      </c>
      <c r="G6" s="112" t="s">
        <v>17</v>
      </c>
      <c r="H6" s="112" t="s">
        <v>18</v>
      </c>
      <c r="I6" s="118" t="s">
        <v>19</v>
      </c>
      <c r="J6" s="112" t="s">
        <v>68</v>
      </c>
      <c r="K6" s="148" t="s">
        <v>69</v>
      </c>
    </row>
    <row r="7" spans="1:11" s="134" customFormat="1" ht="12.75" customHeight="1">
      <c r="A7" s="150" t="s">
        <v>70</v>
      </c>
      <c r="B7" s="130" t="s">
        <v>71</v>
      </c>
      <c r="C7" s="120" t="s">
        <v>139</v>
      </c>
      <c r="D7" s="121">
        <f>D8+D54+D59+D69+D75+D99+D107+D110</f>
        <v>21846500</v>
      </c>
      <c r="E7" s="121">
        <f>E8+E54+E59+E69+E75+E99+E107+E110</f>
        <v>21846500</v>
      </c>
      <c r="F7" s="121">
        <f>F8+F54+F59+F69+F75+F99+F107+F110</f>
        <v>1754379.41</v>
      </c>
      <c r="G7" s="128" t="s">
        <v>149</v>
      </c>
      <c r="H7" s="128" t="s">
        <v>149</v>
      </c>
      <c r="I7" s="129">
        <f>F7</f>
        <v>1754379.41</v>
      </c>
      <c r="J7" s="129">
        <f>D7-I7</f>
        <v>20092120.59</v>
      </c>
      <c r="K7" s="153">
        <f>E7-I7</f>
        <v>20092120.59</v>
      </c>
    </row>
    <row r="8" spans="1:11" s="134" customFormat="1" ht="12.75" customHeight="1">
      <c r="A8" s="150" t="s">
        <v>118</v>
      </c>
      <c r="B8" s="130"/>
      <c r="C8" s="124" t="s">
        <v>138</v>
      </c>
      <c r="D8" s="121">
        <f>D9+D16+D42+D44</f>
        <v>2982200</v>
      </c>
      <c r="E8" s="121">
        <f>E9+E16+E42+E44</f>
        <v>2982200</v>
      </c>
      <c r="F8" s="121">
        <f>F9+F16+F42+F44</f>
        <v>735176.0100000001</v>
      </c>
      <c r="G8" s="128" t="s">
        <v>149</v>
      </c>
      <c r="H8" s="128" t="s">
        <v>149</v>
      </c>
      <c r="I8" s="129">
        <f aca="true" t="shared" si="0" ref="I8:I99">F8</f>
        <v>735176.0100000001</v>
      </c>
      <c r="J8" s="129">
        <f aca="true" t="shared" si="1" ref="J8:J99">D8-I8</f>
        <v>2247023.9899999998</v>
      </c>
      <c r="K8" s="153">
        <f aca="true" t="shared" si="2" ref="K8:K99">E8-I8</f>
        <v>2247023.9899999998</v>
      </c>
    </row>
    <row r="9" spans="1:11" ht="12.75" customHeight="1">
      <c r="A9" s="150" t="s">
        <v>119</v>
      </c>
      <c r="B9" s="119"/>
      <c r="C9" s="124" t="s">
        <v>204</v>
      </c>
      <c r="D9" s="121">
        <f>D10+D13</f>
        <v>729000</v>
      </c>
      <c r="E9" s="121">
        <f>E10+E13</f>
        <v>729000</v>
      </c>
      <c r="F9" s="121">
        <f>F10+F13</f>
        <v>188614.16</v>
      </c>
      <c r="G9" s="122" t="s">
        <v>149</v>
      </c>
      <c r="H9" s="122" t="s">
        <v>149</v>
      </c>
      <c r="I9" s="123">
        <f t="shared" si="0"/>
        <v>188614.16</v>
      </c>
      <c r="J9" s="123">
        <f t="shared" si="1"/>
        <v>540385.84</v>
      </c>
      <c r="K9" s="149">
        <f t="shared" si="2"/>
        <v>540385.84</v>
      </c>
    </row>
    <row r="10" spans="1:11" ht="12.75" customHeight="1">
      <c r="A10" s="151" t="s">
        <v>120</v>
      </c>
      <c r="B10" s="119"/>
      <c r="C10" s="125" t="s">
        <v>205</v>
      </c>
      <c r="D10" s="126">
        <f>SUM(D11:D12)</f>
        <v>700000</v>
      </c>
      <c r="E10" s="126">
        <f>SUM(E11:E12)</f>
        <v>700000</v>
      </c>
      <c r="F10" s="126">
        <f>SUM(F11:F12)</f>
        <v>178875.16</v>
      </c>
      <c r="G10" s="122" t="s">
        <v>149</v>
      </c>
      <c r="H10" s="122" t="s">
        <v>149</v>
      </c>
      <c r="I10" s="123">
        <f t="shared" si="0"/>
        <v>178875.16</v>
      </c>
      <c r="J10" s="123">
        <f t="shared" si="1"/>
        <v>521124.83999999997</v>
      </c>
      <c r="K10" s="149">
        <f t="shared" si="2"/>
        <v>521124.83999999997</v>
      </c>
    </row>
    <row r="11" spans="1:11" ht="12.75" customHeight="1">
      <c r="A11" s="151" t="s">
        <v>121</v>
      </c>
      <c r="B11" s="119"/>
      <c r="C11" s="125" t="s">
        <v>206</v>
      </c>
      <c r="D11" s="126">
        <v>547800</v>
      </c>
      <c r="E11" s="126">
        <f>D11</f>
        <v>547800</v>
      </c>
      <c r="F11" s="123">
        <v>145480</v>
      </c>
      <c r="G11" s="122" t="s">
        <v>149</v>
      </c>
      <c r="H11" s="122" t="s">
        <v>149</v>
      </c>
      <c r="I11" s="123">
        <f t="shared" si="0"/>
        <v>145480</v>
      </c>
      <c r="J11" s="123">
        <f t="shared" si="1"/>
        <v>402320</v>
      </c>
      <c r="K11" s="149">
        <f t="shared" si="2"/>
        <v>402320</v>
      </c>
    </row>
    <row r="12" spans="1:11" ht="12.75" customHeight="1">
      <c r="A12" s="151" t="s">
        <v>207</v>
      </c>
      <c r="B12" s="119"/>
      <c r="C12" s="125" t="s">
        <v>208</v>
      </c>
      <c r="D12" s="126">
        <v>152200</v>
      </c>
      <c r="E12" s="126">
        <f>D12</f>
        <v>152200</v>
      </c>
      <c r="F12" s="123">
        <v>33395.16</v>
      </c>
      <c r="G12" s="122"/>
      <c r="H12" s="122"/>
      <c r="I12" s="123">
        <f t="shared" si="0"/>
        <v>33395.16</v>
      </c>
      <c r="J12" s="123">
        <f t="shared" si="1"/>
        <v>118804.84</v>
      </c>
      <c r="K12" s="149">
        <f t="shared" si="2"/>
        <v>118804.84</v>
      </c>
    </row>
    <row r="13" spans="1:11" ht="12.75" customHeight="1">
      <c r="A13" s="151" t="s">
        <v>120</v>
      </c>
      <c r="B13" s="119"/>
      <c r="C13" s="125" t="s">
        <v>209</v>
      </c>
      <c r="D13" s="126">
        <f>D14+D15</f>
        <v>29000</v>
      </c>
      <c r="E13" s="126">
        <f>E14+E15</f>
        <v>29000</v>
      </c>
      <c r="F13" s="126">
        <f>F14+F15</f>
        <v>9739</v>
      </c>
      <c r="G13" s="122"/>
      <c r="H13" s="122"/>
      <c r="I13" s="123">
        <f t="shared" si="0"/>
        <v>9739</v>
      </c>
      <c r="J13" s="123">
        <f t="shared" si="1"/>
        <v>19261</v>
      </c>
      <c r="K13" s="149">
        <f t="shared" si="2"/>
        <v>19261</v>
      </c>
    </row>
    <row r="14" spans="1:11" ht="12.75" customHeight="1">
      <c r="A14" s="151" t="s">
        <v>122</v>
      </c>
      <c r="B14" s="119"/>
      <c r="C14" s="125" t="s">
        <v>210</v>
      </c>
      <c r="D14" s="126">
        <v>22500</v>
      </c>
      <c r="E14" s="126">
        <f>D14</f>
        <v>22500</v>
      </c>
      <c r="F14" s="123">
        <v>9739</v>
      </c>
      <c r="G14" s="122" t="s">
        <v>149</v>
      </c>
      <c r="H14" s="122" t="s">
        <v>149</v>
      </c>
      <c r="I14" s="123">
        <f t="shared" si="0"/>
        <v>9739</v>
      </c>
      <c r="J14" s="123">
        <f t="shared" si="1"/>
        <v>12761</v>
      </c>
      <c r="K14" s="149">
        <f t="shared" si="2"/>
        <v>12761</v>
      </c>
    </row>
    <row r="15" spans="1:11" ht="12.75" customHeight="1">
      <c r="A15" s="151" t="s">
        <v>120</v>
      </c>
      <c r="B15" s="119"/>
      <c r="C15" s="125" t="s">
        <v>293</v>
      </c>
      <c r="D15" s="126">
        <v>6500</v>
      </c>
      <c r="E15" s="126">
        <f>D15</f>
        <v>6500</v>
      </c>
      <c r="F15" s="123">
        <v>0</v>
      </c>
      <c r="G15" s="122"/>
      <c r="H15" s="122"/>
      <c r="I15" s="123">
        <f t="shared" si="0"/>
        <v>0</v>
      </c>
      <c r="J15" s="123">
        <f t="shared" si="1"/>
        <v>6500</v>
      </c>
      <c r="K15" s="149">
        <f t="shared" si="2"/>
        <v>6500</v>
      </c>
    </row>
    <row r="16" spans="1:11" ht="12.75" customHeight="1">
      <c r="A16" s="152" t="s">
        <v>124</v>
      </c>
      <c r="B16" s="119"/>
      <c r="C16" s="124" t="s">
        <v>154</v>
      </c>
      <c r="D16" s="121">
        <f>D17+D40</f>
        <v>2128000</v>
      </c>
      <c r="E16" s="121">
        <f>E17+E40</f>
        <v>2128000</v>
      </c>
      <c r="F16" s="121">
        <f>F17+F40</f>
        <v>529089.9400000001</v>
      </c>
      <c r="G16" s="122" t="s">
        <v>149</v>
      </c>
      <c r="H16" s="122" t="s">
        <v>149</v>
      </c>
      <c r="I16" s="123">
        <f t="shared" si="0"/>
        <v>529089.9400000001</v>
      </c>
      <c r="J16" s="123">
        <f t="shared" si="1"/>
        <v>1598910.06</v>
      </c>
      <c r="K16" s="149">
        <f t="shared" si="2"/>
        <v>1598910.06</v>
      </c>
    </row>
    <row r="17" spans="1:11" ht="12.75" customHeight="1">
      <c r="A17" s="151" t="s">
        <v>280</v>
      </c>
      <c r="B17" s="119"/>
      <c r="C17" s="125" t="s">
        <v>281</v>
      </c>
      <c r="D17" s="126">
        <f>D18+D25+D38</f>
        <v>2127800</v>
      </c>
      <c r="E17" s="126">
        <f>E18+E25+E38</f>
        <v>2127800</v>
      </c>
      <c r="F17" s="126">
        <f>F18+F25+F38</f>
        <v>528889.9400000001</v>
      </c>
      <c r="G17" s="122"/>
      <c r="H17" s="122"/>
      <c r="I17" s="123">
        <f t="shared" si="0"/>
        <v>528889.9400000001</v>
      </c>
      <c r="J17" s="123">
        <f t="shared" si="1"/>
        <v>1598910.06</v>
      </c>
      <c r="K17" s="149">
        <f t="shared" si="2"/>
        <v>1598910.06</v>
      </c>
    </row>
    <row r="18" spans="1:11" ht="12.75" customHeight="1">
      <c r="A18" s="151" t="s">
        <v>282</v>
      </c>
      <c r="B18" s="119"/>
      <c r="C18" s="125" t="s">
        <v>211</v>
      </c>
      <c r="D18" s="126">
        <f>D19+D22</f>
        <v>1878700</v>
      </c>
      <c r="E18" s="126">
        <f>E19+E22</f>
        <v>1878700</v>
      </c>
      <c r="F18" s="126">
        <f>F19+F22</f>
        <v>442138.59</v>
      </c>
      <c r="G18" s="122" t="s">
        <v>149</v>
      </c>
      <c r="H18" s="122" t="s">
        <v>149</v>
      </c>
      <c r="I18" s="123">
        <f t="shared" si="0"/>
        <v>442138.59</v>
      </c>
      <c r="J18" s="123">
        <f t="shared" si="1"/>
        <v>1436561.41</v>
      </c>
      <c r="K18" s="149">
        <f t="shared" si="2"/>
        <v>1436561.41</v>
      </c>
    </row>
    <row r="19" spans="1:11" ht="12.75" customHeight="1">
      <c r="A19" s="151" t="s">
        <v>120</v>
      </c>
      <c r="B19" s="119"/>
      <c r="C19" s="125" t="s">
        <v>212</v>
      </c>
      <c r="D19" s="126">
        <f>SUM(D20:D21)</f>
        <v>1780700</v>
      </c>
      <c r="E19" s="126">
        <f>SUM(E20:E21)</f>
        <v>1780700</v>
      </c>
      <c r="F19" s="126">
        <f>SUM(F20:F21)</f>
        <v>414587.53</v>
      </c>
      <c r="G19" s="122" t="s">
        <v>149</v>
      </c>
      <c r="H19" s="122" t="s">
        <v>149</v>
      </c>
      <c r="I19" s="123">
        <f t="shared" si="0"/>
        <v>414587.53</v>
      </c>
      <c r="J19" s="123">
        <f t="shared" si="1"/>
        <v>1366112.47</v>
      </c>
      <c r="K19" s="149">
        <f t="shared" si="2"/>
        <v>1366112.47</v>
      </c>
    </row>
    <row r="20" spans="1:11" ht="12.75" customHeight="1">
      <c r="A20" s="151" t="s">
        <v>121</v>
      </c>
      <c r="B20" s="119"/>
      <c r="C20" s="125" t="s">
        <v>213</v>
      </c>
      <c r="D20" s="126">
        <v>1366700</v>
      </c>
      <c r="E20" s="126">
        <f>D20</f>
        <v>1366700</v>
      </c>
      <c r="F20" s="123">
        <v>335655.5</v>
      </c>
      <c r="G20" s="122" t="s">
        <v>149</v>
      </c>
      <c r="H20" s="122" t="s">
        <v>149</v>
      </c>
      <c r="I20" s="123">
        <f t="shared" si="0"/>
        <v>335655.5</v>
      </c>
      <c r="J20" s="123">
        <f t="shared" si="1"/>
        <v>1031044.5</v>
      </c>
      <c r="K20" s="149">
        <f t="shared" si="2"/>
        <v>1031044.5</v>
      </c>
    </row>
    <row r="21" spans="1:11" ht="12.75" customHeight="1">
      <c r="A21" s="151" t="s">
        <v>207</v>
      </c>
      <c r="B21" s="119"/>
      <c r="C21" s="125" t="s">
        <v>214</v>
      </c>
      <c r="D21" s="178">
        <v>414000</v>
      </c>
      <c r="E21" s="126">
        <f>D21</f>
        <v>414000</v>
      </c>
      <c r="F21" s="123">
        <v>78932.03</v>
      </c>
      <c r="G21" s="122" t="s">
        <v>149</v>
      </c>
      <c r="H21" s="122" t="s">
        <v>149</v>
      </c>
      <c r="I21" s="123">
        <f t="shared" si="0"/>
        <v>78932.03</v>
      </c>
      <c r="J21" s="123">
        <f t="shared" si="1"/>
        <v>335067.97</v>
      </c>
      <c r="K21" s="149">
        <f t="shared" si="2"/>
        <v>335067.97</v>
      </c>
    </row>
    <row r="22" spans="1:11" ht="12.75" customHeight="1">
      <c r="A22" s="151" t="s">
        <v>120</v>
      </c>
      <c r="B22" s="119"/>
      <c r="C22" s="125" t="s">
        <v>215</v>
      </c>
      <c r="D22" s="126">
        <f>D23+D24</f>
        <v>98000</v>
      </c>
      <c r="E22" s="126">
        <f>E23+E24</f>
        <v>98000</v>
      </c>
      <c r="F22" s="126">
        <f>F23+F24</f>
        <v>27551.06</v>
      </c>
      <c r="G22" s="122" t="s">
        <v>149</v>
      </c>
      <c r="H22" s="122" t="s">
        <v>149</v>
      </c>
      <c r="I22" s="123">
        <f t="shared" si="0"/>
        <v>27551.06</v>
      </c>
      <c r="J22" s="123">
        <f t="shared" si="1"/>
        <v>70448.94</v>
      </c>
      <c r="K22" s="149">
        <f t="shared" si="2"/>
        <v>70448.94</v>
      </c>
    </row>
    <row r="23" spans="1:11" ht="12.75" customHeight="1">
      <c r="A23" s="151" t="s">
        <v>122</v>
      </c>
      <c r="B23" s="119"/>
      <c r="C23" s="125" t="s">
        <v>216</v>
      </c>
      <c r="D23" s="126">
        <v>75900</v>
      </c>
      <c r="E23" s="126">
        <f>D23</f>
        <v>75900</v>
      </c>
      <c r="F23" s="123">
        <v>27551.06</v>
      </c>
      <c r="G23" s="122"/>
      <c r="H23" s="122"/>
      <c r="I23" s="123">
        <f t="shared" si="0"/>
        <v>27551.06</v>
      </c>
      <c r="J23" s="123">
        <f t="shared" si="1"/>
        <v>48348.94</v>
      </c>
      <c r="K23" s="149">
        <f t="shared" si="2"/>
        <v>48348.94</v>
      </c>
    </row>
    <row r="24" spans="1:11" ht="12.75" customHeight="1">
      <c r="A24" s="151" t="s">
        <v>120</v>
      </c>
      <c r="B24" s="119"/>
      <c r="C24" s="125" t="s">
        <v>294</v>
      </c>
      <c r="D24" s="126">
        <v>22100</v>
      </c>
      <c r="E24" s="126">
        <f>D24</f>
        <v>22100</v>
      </c>
      <c r="F24" s="123">
        <v>0</v>
      </c>
      <c r="G24" s="122"/>
      <c r="H24" s="122"/>
      <c r="I24" s="123">
        <f t="shared" si="0"/>
        <v>0</v>
      </c>
      <c r="J24" s="123">
        <f t="shared" si="1"/>
        <v>22100</v>
      </c>
      <c r="K24" s="149">
        <f t="shared" si="2"/>
        <v>22100</v>
      </c>
    </row>
    <row r="25" spans="1:11" ht="12.75" customHeight="1">
      <c r="A25" s="151" t="s">
        <v>217</v>
      </c>
      <c r="B25" s="119"/>
      <c r="C25" s="125" t="s">
        <v>226</v>
      </c>
      <c r="D25" s="126">
        <f>D26+D31</f>
        <v>242100</v>
      </c>
      <c r="E25" s="126">
        <f>E26+E31</f>
        <v>242100</v>
      </c>
      <c r="F25" s="126">
        <f>F26+F31</f>
        <v>82989.84999999999</v>
      </c>
      <c r="G25" s="122" t="s">
        <v>149</v>
      </c>
      <c r="H25" s="122" t="s">
        <v>149</v>
      </c>
      <c r="I25" s="123">
        <f t="shared" si="0"/>
        <v>82989.84999999999</v>
      </c>
      <c r="J25" s="123">
        <f t="shared" si="1"/>
        <v>159110.15000000002</v>
      </c>
      <c r="K25" s="149">
        <f t="shared" si="2"/>
        <v>159110.15000000002</v>
      </c>
    </row>
    <row r="26" spans="1:11" ht="12.75" customHeight="1">
      <c r="A26" s="151" t="s">
        <v>310</v>
      </c>
      <c r="B26" s="119"/>
      <c r="C26" s="125" t="s">
        <v>309</v>
      </c>
      <c r="D26" s="126">
        <f>D27+D28+D29+D30</f>
        <v>72200</v>
      </c>
      <c r="E26" s="126">
        <f>E27+E28+E29+E30</f>
        <v>72200</v>
      </c>
      <c r="F26" s="126">
        <f>F27+F28+F29+F30</f>
        <v>13643.119999999999</v>
      </c>
      <c r="G26" s="122"/>
      <c r="H26" s="122"/>
      <c r="I26" s="123">
        <f t="shared" si="0"/>
        <v>13643.119999999999</v>
      </c>
      <c r="J26" s="123">
        <f t="shared" si="1"/>
        <v>58556.880000000005</v>
      </c>
      <c r="K26" s="149">
        <f t="shared" si="2"/>
        <v>58556.880000000005</v>
      </c>
    </row>
    <row r="27" spans="1:11" ht="12.75" customHeight="1">
      <c r="A27" s="151" t="s">
        <v>126</v>
      </c>
      <c r="B27" s="119"/>
      <c r="C27" s="125" t="s">
        <v>218</v>
      </c>
      <c r="D27" s="126">
        <v>25000</v>
      </c>
      <c r="E27" s="126">
        <f>D27</f>
        <v>25000</v>
      </c>
      <c r="F27" s="123">
        <v>7293.12</v>
      </c>
      <c r="G27" s="122" t="s">
        <v>149</v>
      </c>
      <c r="H27" s="122" t="s">
        <v>149</v>
      </c>
      <c r="I27" s="123">
        <f t="shared" si="0"/>
        <v>7293.12</v>
      </c>
      <c r="J27" s="123">
        <f t="shared" si="1"/>
        <v>17706.88</v>
      </c>
      <c r="K27" s="149">
        <f t="shared" si="2"/>
        <v>17706.88</v>
      </c>
    </row>
    <row r="28" spans="1:11" ht="12.75" customHeight="1">
      <c r="A28" s="151" t="s">
        <v>129</v>
      </c>
      <c r="B28" s="119"/>
      <c r="C28" s="125" t="s">
        <v>219</v>
      </c>
      <c r="D28" s="126">
        <v>20500</v>
      </c>
      <c r="E28" s="126">
        <f>D28</f>
        <v>20500</v>
      </c>
      <c r="F28" s="123">
        <v>6350</v>
      </c>
      <c r="G28" s="122" t="s">
        <v>149</v>
      </c>
      <c r="H28" s="122" t="s">
        <v>149</v>
      </c>
      <c r="I28" s="123">
        <f t="shared" si="0"/>
        <v>6350</v>
      </c>
      <c r="J28" s="123">
        <f t="shared" si="1"/>
        <v>14150</v>
      </c>
      <c r="K28" s="149">
        <f t="shared" si="2"/>
        <v>14150</v>
      </c>
    </row>
    <row r="29" spans="1:11" ht="12.75" customHeight="1">
      <c r="A29" s="151" t="s">
        <v>152</v>
      </c>
      <c r="B29" s="119"/>
      <c r="C29" s="125" t="s">
        <v>220</v>
      </c>
      <c r="D29" s="126">
        <v>21700</v>
      </c>
      <c r="E29" s="126">
        <f>D29</f>
        <v>21700</v>
      </c>
      <c r="F29" s="123">
        <v>0</v>
      </c>
      <c r="G29" s="122" t="s">
        <v>149</v>
      </c>
      <c r="H29" s="122" t="s">
        <v>149</v>
      </c>
      <c r="I29" s="123">
        <f t="shared" si="0"/>
        <v>0</v>
      </c>
      <c r="J29" s="123">
        <f t="shared" si="1"/>
        <v>21700</v>
      </c>
      <c r="K29" s="149">
        <f t="shared" si="2"/>
        <v>21700</v>
      </c>
    </row>
    <row r="30" spans="1:11" ht="12.75" customHeight="1">
      <c r="A30" s="151" t="s">
        <v>234</v>
      </c>
      <c r="B30" s="119"/>
      <c r="C30" s="125" t="s">
        <v>346</v>
      </c>
      <c r="D30" s="126">
        <v>5000</v>
      </c>
      <c r="E30" s="126">
        <f>D30</f>
        <v>5000</v>
      </c>
      <c r="F30" s="123">
        <v>0</v>
      </c>
      <c r="G30" s="122"/>
      <c r="H30" s="122"/>
      <c r="I30" s="123">
        <f t="shared" si="0"/>
        <v>0</v>
      </c>
      <c r="J30" s="123">
        <f t="shared" si="1"/>
        <v>5000</v>
      </c>
      <c r="K30" s="149">
        <f t="shared" si="2"/>
        <v>5000</v>
      </c>
    </row>
    <row r="31" spans="1:11" ht="12.75" customHeight="1">
      <c r="A31" s="151" t="s">
        <v>312</v>
      </c>
      <c r="B31" s="119"/>
      <c r="C31" s="125" t="s">
        <v>311</v>
      </c>
      <c r="D31" s="126">
        <f>D32+D33+D34+D35+D36+D37</f>
        <v>169900</v>
      </c>
      <c r="E31" s="126">
        <f>E32+E33+E34+E35+E36+E37</f>
        <v>169900</v>
      </c>
      <c r="F31" s="126">
        <f>F32+F33+F34+F35+F36+F37</f>
        <v>69346.73</v>
      </c>
      <c r="G31" s="122" t="s">
        <v>149</v>
      </c>
      <c r="H31" s="122" t="s">
        <v>149</v>
      </c>
      <c r="I31" s="123">
        <f t="shared" si="0"/>
        <v>69346.73</v>
      </c>
      <c r="J31" s="123">
        <f t="shared" si="1"/>
        <v>100553.27</v>
      </c>
      <c r="K31" s="149">
        <f t="shared" si="2"/>
        <v>100553.27</v>
      </c>
    </row>
    <row r="32" spans="1:11" ht="12.75" customHeight="1">
      <c r="A32" s="151" t="s">
        <v>127</v>
      </c>
      <c r="B32" s="119"/>
      <c r="C32" s="125" t="s">
        <v>221</v>
      </c>
      <c r="D32" s="126">
        <v>7000</v>
      </c>
      <c r="E32" s="126">
        <f aca="true" t="shared" si="3" ref="E32:E39">D32</f>
        <v>7000</v>
      </c>
      <c r="F32" s="123">
        <v>650</v>
      </c>
      <c r="G32" s="122" t="s">
        <v>149</v>
      </c>
      <c r="H32" s="122" t="s">
        <v>149</v>
      </c>
      <c r="I32" s="123">
        <f t="shared" si="0"/>
        <v>650</v>
      </c>
      <c r="J32" s="123">
        <f t="shared" si="1"/>
        <v>6350</v>
      </c>
      <c r="K32" s="149">
        <f t="shared" si="2"/>
        <v>6350</v>
      </c>
    </row>
    <row r="33" spans="1:11" ht="12.75" customHeight="1">
      <c r="A33" s="151" t="s">
        <v>128</v>
      </c>
      <c r="B33" s="119"/>
      <c r="C33" s="125" t="s">
        <v>222</v>
      </c>
      <c r="D33" s="126">
        <v>15000</v>
      </c>
      <c r="E33" s="126">
        <f t="shared" si="3"/>
        <v>15000</v>
      </c>
      <c r="F33" s="123">
        <v>7564.23</v>
      </c>
      <c r="G33" s="122" t="s">
        <v>149</v>
      </c>
      <c r="H33" s="122" t="s">
        <v>149</v>
      </c>
      <c r="I33" s="123">
        <f t="shared" si="0"/>
        <v>7564.23</v>
      </c>
      <c r="J33" s="123">
        <f t="shared" si="1"/>
        <v>7435.77</v>
      </c>
      <c r="K33" s="149">
        <f t="shared" si="2"/>
        <v>7435.77</v>
      </c>
    </row>
    <row r="34" spans="1:11" ht="12.75" customHeight="1">
      <c r="A34" s="151" t="s">
        <v>368</v>
      </c>
      <c r="B34" s="119"/>
      <c r="C34" s="125" t="s">
        <v>369</v>
      </c>
      <c r="D34" s="126">
        <v>21000</v>
      </c>
      <c r="E34" s="126">
        <f t="shared" si="3"/>
        <v>21000</v>
      </c>
      <c r="F34" s="123">
        <v>12000</v>
      </c>
      <c r="G34" s="122"/>
      <c r="H34" s="122"/>
      <c r="I34" s="123">
        <f t="shared" si="0"/>
        <v>12000</v>
      </c>
      <c r="J34" s="123">
        <f t="shared" si="1"/>
        <v>9000</v>
      </c>
      <c r="K34" s="149">
        <f t="shared" si="2"/>
        <v>9000</v>
      </c>
    </row>
    <row r="35" spans="1:11" ht="12.75" customHeight="1">
      <c r="A35" s="151" t="s">
        <v>129</v>
      </c>
      <c r="B35" s="119"/>
      <c r="C35" s="125" t="s">
        <v>223</v>
      </c>
      <c r="D35" s="126">
        <v>12400</v>
      </c>
      <c r="E35" s="126">
        <f t="shared" si="3"/>
        <v>12400</v>
      </c>
      <c r="F35" s="123">
        <v>0</v>
      </c>
      <c r="G35" s="122" t="s">
        <v>149</v>
      </c>
      <c r="H35" s="122" t="s">
        <v>149</v>
      </c>
      <c r="I35" s="123">
        <f t="shared" si="0"/>
        <v>0</v>
      </c>
      <c r="J35" s="123">
        <f t="shared" si="1"/>
        <v>12400</v>
      </c>
      <c r="K35" s="149">
        <f t="shared" si="2"/>
        <v>12400</v>
      </c>
    </row>
    <row r="36" spans="1:11" ht="12.75" customHeight="1">
      <c r="A36" s="151" t="s">
        <v>152</v>
      </c>
      <c r="B36" s="119"/>
      <c r="C36" s="125" t="s">
        <v>224</v>
      </c>
      <c r="D36" s="126">
        <v>14800</v>
      </c>
      <c r="E36" s="126">
        <f t="shared" si="3"/>
        <v>14800</v>
      </c>
      <c r="F36" s="123">
        <v>0</v>
      </c>
      <c r="G36" s="122" t="s">
        <v>149</v>
      </c>
      <c r="H36" s="122" t="s">
        <v>149</v>
      </c>
      <c r="I36" s="123">
        <f t="shared" si="0"/>
        <v>0</v>
      </c>
      <c r="J36" s="123">
        <f t="shared" si="1"/>
        <v>14800</v>
      </c>
      <c r="K36" s="149">
        <f t="shared" si="2"/>
        <v>14800</v>
      </c>
    </row>
    <row r="37" spans="1:11" ht="12.75" customHeight="1">
      <c r="A37" s="151" t="s">
        <v>234</v>
      </c>
      <c r="B37" s="119"/>
      <c r="C37" s="125" t="s">
        <v>225</v>
      </c>
      <c r="D37" s="126">
        <v>99700</v>
      </c>
      <c r="E37" s="126">
        <f t="shared" si="3"/>
        <v>99700</v>
      </c>
      <c r="F37" s="123">
        <v>49132.5</v>
      </c>
      <c r="G37" s="122" t="s">
        <v>149</v>
      </c>
      <c r="H37" s="122" t="s">
        <v>149</v>
      </c>
      <c r="I37" s="123">
        <f t="shared" si="0"/>
        <v>49132.5</v>
      </c>
      <c r="J37" s="123">
        <f t="shared" si="1"/>
        <v>50567.5</v>
      </c>
      <c r="K37" s="149">
        <f t="shared" si="2"/>
        <v>50567.5</v>
      </c>
    </row>
    <row r="38" spans="1:11" ht="12.75" customHeight="1">
      <c r="A38" s="151" t="s">
        <v>228</v>
      </c>
      <c r="B38" s="119"/>
      <c r="C38" s="125" t="s">
        <v>227</v>
      </c>
      <c r="D38" s="126">
        <f>D39</f>
        <v>7000</v>
      </c>
      <c r="E38" s="126">
        <f>E39</f>
        <v>7000</v>
      </c>
      <c r="F38" s="126">
        <f>F39</f>
        <v>3761.5</v>
      </c>
      <c r="G38" s="122" t="s">
        <v>149</v>
      </c>
      <c r="H38" s="122" t="s">
        <v>149</v>
      </c>
      <c r="I38" s="123">
        <f t="shared" si="0"/>
        <v>3761.5</v>
      </c>
      <c r="J38" s="123">
        <f t="shared" si="1"/>
        <v>3238.5</v>
      </c>
      <c r="K38" s="149">
        <f t="shared" si="2"/>
        <v>3238.5</v>
      </c>
    </row>
    <row r="39" spans="1:11" ht="12.75" customHeight="1">
      <c r="A39" s="151" t="s">
        <v>230</v>
      </c>
      <c r="B39" s="119"/>
      <c r="C39" s="125" t="s">
        <v>229</v>
      </c>
      <c r="D39" s="126">
        <v>7000</v>
      </c>
      <c r="E39" s="126">
        <f t="shared" si="3"/>
        <v>7000</v>
      </c>
      <c r="F39" s="126">
        <v>3761.5</v>
      </c>
      <c r="G39" s="122" t="s">
        <v>149</v>
      </c>
      <c r="H39" s="122" t="s">
        <v>149</v>
      </c>
      <c r="I39" s="123">
        <f t="shared" si="0"/>
        <v>3761.5</v>
      </c>
      <c r="J39" s="123">
        <f t="shared" si="1"/>
        <v>3238.5</v>
      </c>
      <c r="K39" s="149">
        <f t="shared" si="2"/>
        <v>3238.5</v>
      </c>
    </row>
    <row r="40" spans="1:11" s="134" customFormat="1" ht="12.75" customHeight="1">
      <c r="A40" s="151" t="s">
        <v>312</v>
      </c>
      <c r="B40" s="130"/>
      <c r="C40" s="124" t="s">
        <v>231</v>
      </c>
      <c r="D40" s="121">
        <f>D41</f>
        <v>200</v>
      </c>
      <c r="E40" s="121">
        <f>E41</f>
        <v>200</v>
      </c>
      <c r="F40" s="121">
        <f>F41</f>
        <v>200</v>
      </c>
      <c r="G40" s="122" t="s">
        <v>149</v>
      </c>
      <c r="H40" s="122" t="s">
        <v>149</v>
      </c>
      <c r="I40" s="129">
        <f t="shared" si="0"/>
        <v>200</v>
      </c>
      <c r="J40" s="129">
        <f t="shared" si="1"/>
        <v>0</v>
      </c>
      <c r="K40" s="153">
        <f t="shared" si="2"/>
        <v>0</v>
      </c>
    </row>
    <row r="41" spans="1:11" ht="12.75" customHeight="1">
      <c r="A41" s="151" t="s">
        <v>233</v>
      </c>
      <c r="B41" s="119"/>
      <c r="C41" s="125" t="s">
        <v>232</v>
      </c>
      <c r="D41" s="126">
        <v>200</v>
      </c>
      <c r="E41" s="126">
        <v>200</v>
      </c>
      <c r="F41" s="123">
        <v>200</v>
      </c>
      <c r="G41" s="122" t="s">
        <v>149</v>
      </c>
      <c r="H41" s="122" t="s">
        <v>149</v>
      </c>
      <c r="I41" s="123">
        <f t="shared" si="0"/>
        <v>200</v>
      </c>
      <c r="J41" s="123">
        <f t="shared" si="1"/>
        <v>0</v>
      </c>
      <c r="K41" s="149">
        <f t="shared" si="2"/>
        <v>0</v>
      </c>
    </row>
    <row r="42" spans="1:11" s="134" customFormat="1" ht="12.75" customHeight="1">
      <c r="A42" s="152" t="s">
        <v>347</v>
      </c>
      <c r="B42" s="130"/>
      <c r="C42" s="124" t="s">
        <v>348</v>
      </c>
      <c r="D42" s="121">
        <f>D43</f>
        <v>10000</v>
      </c>
      <c r="E42" s="121">
        <f>E43</f>
        <v>10000</v>
      </c>
      <c r="F42" s="121">
        <f>F43</f>
        <v>0</v>
      </c>
      <c r="G42" s="122" t="s">
        <v>149</v>
      </c>
      <c r="H42" s="122" t="s">
        <v>149</v>
      </c>
      <c r="I42" s="166">
        <f t="shared" si="0"/>
        <v>0</v>
      </c>
      <c r="J42" s="166">
        <f t="shared" si="1"/>
        <v>10000</v>
      </c>
      <c r="K42" s="155">
        <f t="shared" si="2"/>
        <v>10000</v>
      </c>
    </row>
    <row r="43" spans="1:11" ht="12.75" customHeight="1">
      <c r="A43" s="151" t="s">
        <v>330</v>
      </c>
      <c r="B43" s="119"/>
      <c r="C43" s="125" t="s">
        <v>363</v>
      </c>
      <c r="D43" s="126">
        <v>10000</v>
      </c>
      <c r="E43" s="126">
        <f>D43</f>
        <v>10000</v>
      </c>
      <c r="F43" s="123">
        <v>0</v>
      </c>
      <c r="G43" s="122" t="s">
        <v>149</v>
      </c>
      <c r="H43" s="122" t="s">
        <v>149</v>
      </c>
      <c r="I43" s="123">
        <f t="shared" si="0"/>
        <v>0</v>
      </c>
      <c r="J43" s="123">
        <f t="shared" si="1"/>
        <v>10000</v>
      </c>
      <c r="K43" s="149">
        <f t="shared" si="2"/>
        <v>10000</v>
      </c>
    </row>
    <row r="44" spans="1:11" s="134" customFormat="1" ht="12.75" customHeight="1">
      <c r="A44" s="152" t="s">
        <v>170</v>
      </c>
      <c r="B44" s="130"/>
      <c r="C44" s="124" t="s">
        <v>169</v>
      </c>
      <c r="D44" s="121">
        <f>D45+D50+D52</f>
        <v>115200</v>
      </c>
      <c r="E44" s="121">
        <f>E45+E50+E52</f>
        <v>115200</v>
      </c>
      <c r="F44" s="121">
        <f>F45+F50</f>
        <v>17471.91</v>
      </c>
      <c r="G44" s="122" t="s">
        <v>149</v>
      </c>
      <c r="H44" s="122" t="s">
        <v>149</v>
      </c>
      <c r="I44" s="166">
        <f t="shared" si="0"/>
        <v>17471.91</v>
      </c>
      <c r="J44" s="166">
        <f t="shared" si="1"/>
        <v>97728.09</v>
      </c>
      <c r="K44" s="153">
        <f t="shared" si="2"/>
        <v>97728.09</v>
      </c>
    </row>
    <row r="45" spans="1:11" s="175" customFormat="1" ht="12.75" customHeight="1">
      <c r="A45" s="151" t="s">
        <v>320</v>
      </c>
      <c r="B45" s="172"/>
      <c r="C45" s="125" t="s">
        <v>298</v>
      </c>
      <c r="D45" s="126">
        <f>D46+D47</f>
        <v>112200</v>
      </c>
      <c r="E45" s="126">
        <f>E46+E47</f>
        <v>112200</v>
      </c>
      <c r="F45" s="126">
        <f>F46+F47</f>
        <v>15971.91</v>
      </c>
      <c r="G45" s="122" t="s">
        <v>149</v>
      </c>
      <c r="H45" s="122" t="s">
        <v>149</v>
      </c>
      <c r="I45" s="173">
        <f t="shared" si="0"/>
        <v>15971.91</v>
      </c>
      <c r="J45" s="173">
        <f t="shared" si="1"/>
        <v>96228.09</v>
      </c>
      <c r="K45" s="174">
        <f t="shared" si="2"/>
        <v>96228.09</v>
      </c>
    </row>
    <row r="46" spans="1:11" s="175" customFormat="1" ht="12.75" customHeight="1">
      <c r="A46" s="151" t="s">
        <v>236</v>
      </c>
      <c r="B46" s="172"/>
      <c r="C46" s="125" t="s">
        <v>235</v>
      </c>
      <c r="D46" s="126">
        <v>6700</v>
      </c>
      <c r="E46" s="126">
        <f>D46</f>
        <v>6700</v>
      </c>
      <c r="F46" s="173">
        <v>850</v>
      </c>
      <c r="G46" s="122" t="s">
        <v>149</v>
      </c>
      <c r="H46" s="122" t="s">
        <v>149</v>
      </c>
      <c r="I46" s="173">
        <f t="shared" si="0"/>
        <v>850</v>
      </c>
      <c r="J46" s="173">
        <f t="shared" si="1"/>
        <v>5850</v>
      </c>
      <c r="K46" s="174">
        <f t="shared" si="2"/>
        <v>5850</v>
      </c>
    </row>
    <row r="47" spans="1:11" s="175" customFormat="1" ht="12.75" customHeight="1">
      <c r="A47" s="151" t="s">
        <v>228</v>
      </c>
      <c r="B47" s="172"/>
      <c r="C47" s="125" t="s">
        <v>296</v>
      </c>
      <c r="D47" s="126">
        <f>D48+D49</f>
        <v>105500</v>
      </c>
      <c r="E47" s="126">
        <f>D47</f>
        <v>105500</v>
      </c>
      <c r="F47" s="126">
        <f>F48+F49</f>
        <v>15121.91</v>
      </c>
      <c r="G47" s="122"/>
      <c r="H47" s="122"/>
      <c r="I47" s="173">
        <f t="shared" si="0"/>
        <v>15121.91</v>
      </c>
      <c r="J47" s="173">
        <f t="shared" si="1"/>
        <v>90378.09</v>
      </c>
      <c r="K47" s="174">
        <f t="shared" si="2"/>
        <v>90378.09</v>
      </c>
    </row>
    <row r="48" spans="1:11" s="175" customFormat="1" ht="12.75" customHeight="1">
      <c r="A48" s="151" t="s">
        <v>300</v>
      </c>
      <c r="B48" s="172"/>
      <c r="C48" s="125" t="s">
        <v>295</v>
      </c>
      <c r="D48" s="126">
        <v>70000</v>
      </c>
      <c r="E48" s="126">
        <f>D48</f>
        <v>70000</v>
      </c>
      <c r="F48" s="173">
        <v>121.91</v>
      </c>
      <c r="G48" s="122"/>
      <c r="H48" s="122"/>
      <c r="I48" s="173">
        <f t="shared" si="0"/>
        <v>121.91</v>
      </c>
      <c r="J48" s="173">
        <f t="shared" si="1"/>
        <v>69878.09</v>
      </c>
      <c r="K48" s="174">
        <f t="shared" si="2"/>
        <v>69878.09</v>
      </c>
    </row>
    <row r="49" spans="1:11" s="175" customFormat="1" ht="12.75" customHeight="1">
      <c r="A49" s="151" t="s">
        <v>299</v>
      </c>
      <c r="B49" s="172"/>
      <c r="C49" s="125" t="s">
        <v>297</v>
      </c>
      <c r="D49" s="126">
        <v>35500</v>
      </c>
      <c r="E49" s="126">
        <f>D49</f>
        <v>35500</v>
      </c>
      <c r="F49" s="173">
        <v>15000</v>
      </c>
      <c r="G49" s="122"/>
      <c r="H49" s="122"/>
      <c r="I49" s="173">
        <f t="shared" si="0"/>
        <v>15000</v>
      </c>
      <c r="J49" s="173">
        <f t="shared" si="1"/>
        <v>20500</v>
      </c>
      <c r="K49" s="174">
        <f t="shared" si="2"/>
        <v>20500</v>
      </c>
    </row>
    <row r="50" spans="1:11" s="175" customFormat="1" ht="12.75" customHeight="1">
      <c r="A50" s="151" t="s">
        <v>249</v>
      </c>
      <c r="B50" s="172"/>
      <c r="C50" s="125" t="s">
        <v>237</v>
      </c>
      <c r="D50" s="173">
        <f>D51</f>
        <v>1500</v>
      </c>
      <c r="E50" s="173">
        <f>E51</f>
        <v>1500</v>
      </c>
      <c r="F50" s="173">
        <f>F51</f>
        <v>1500</v>
      </c>
      <c r="G50" s="122" t="s">
        <v>149</v>
      </c>
      <c r="H50" s="122" t="s">
        <v>149</v>
      </c>
      <c r="I50" s="173">
        <f t="shared" si="0"/>
        <v>1500</v>
      </c>
      <c r="J50" s="173">
        <f t="shared" si="1"/>
        <v>0</v>
      </c>
      <c r="K50" s="174">
        <f t="shared" si="2"/>
        <v>0</v>
      </c>
    </row>
    <row r="51" spans="1:11" s="175" customFormat="1" ht="12.75" customHeight="1">
      <c r="A51" s="151" t="s">
        <v>330</v>
      </c>
      <c r="B51" s="172"/>
      <c r="C51" s="125" t="s">
        <v>329</v>
      </c>
      <c r="D51" s="126">
        <v>1500</v>
      </c>
      <c r="E51" s="126">
        <f>D51</f>
        <v>1500</v>
      </c>
      <c r="F51" s="173">
        <v>1500</v>
      </c>
      <c r="G51" s="122"/>
      <c r="H51" s="122"/>
      <c r="I51" s="173">
        <f t="shared" si="0"/>
        <v>1500</v>
      </c>
      <c r="J51" s="173">
        <f>D51-I51</f>
        <v>0</v>
      </c>
      <c r="K51" s="174">
        <f t="shared" si="2"/>
        <v>0</v>
      </c>
    </row>
    <row r="52" spans="1:11" s="175" customFormat="1" ht="12.75" customHeight="1">
      <c r="A52" s="151" t="s">
        <v>360</v>
      </c>
      <c r="B52" s="172"/>
      <c r="C52" s="125" t="s">
        <v>361</v>
      </c>
      <c r="D52" s="126">
        <f>D53</f>
        <v>1500</v>
      </c>
      <c r="E52" s="126">
        <f>E53</f>
        <v>1500</v>
      </c>
      <c r="F52" s="126">
        <f>F53</f>
        <v>0</v>
      </c>
      <c r="G52" s="122"/>
      <c r="H52" s="122"/>
      <c r="I52" s="173">
        <f t="shared" si="0"/>
        <v>0</v>
      </c>
      <c r="J52" s="173">
        <f>D52-I52</f>
        <v>1500</v>
      </c>
      <c r="K52" s="174">
        <f t="shared" si="2"/>
        <v>1500</v>
      </c>
    </row>
    <row r="53" spans="1:11" s="175" customFormat="1" ht="12.75" customHeight="1">
      <c r="A53" s="151" t="s">
        <v>234</v>
      </c>
      <c r="B53" s="172"/>
      <c r="C53" s="125" t="s">
        <v>362</v>
      </c>
      <c r="D53" s="126">
        <v>1500</v>
      </c>
      <c r="E53" s="126">
        <v>1500</v>
      </c>
      <c r="F53" s="173">
        <v>0</v>
      </c>
      <c r="G53" s="122"/>
      <c r="H53" s="122"/>
      <c r="I53" s="173">
        <f t="shared" si="0"/>
        <v>0</v>
      </c>
      <c r="J53" s="173">
        <f>D53-I53</f>
        <v>1500</v>
      </c>
      <c r="K53" s="174">
        <f t="shared" si="2"/>
        <v>1500</v>
      </c>
    </row>
    <row r="54" spans="1:11" ht="12.75" customHeight="1">
      <c r="A54" s="152" t="s">
        <v>155</v>
      </c>
      <c r="B54" s="119"/>
      <c r="C54" s="124" t="s">
        <v>302</v>
      </c>
      <c r="D54" s="121">
        <f>D55+D58</f>
        <v>59900</v>
      </c>
      <c r="E54" s="121">
        <f>E55+E58</f>
        <v>59900</v>
      </c>
      <c r="F54" s="121">
        <f>F55+F58</f>
        <v>16436.58</v>
      </c>
      <c r="G54" s="122" t="s">
        <v>149</v>
      </c>
      <c r="H54" s="122" t="s">
        <v>149</v>
      </c>
      <c r="I54" s="166">
        <f t="shared" si="0"/>
        <v>16436.58</v>
      </c>
      <c r="J54" s="166">
        <f t="shared" si="1"/>
        <v>43463.42</v>
      </c>
      <c r="K54" s="155">
        <f t="shared" si="2"/>
        <v>43463.42</v>
      </c>
    </row>
    <row r="55" spans="1:11" ht="12.75" customHeight="1">
      <c r="A55" s="151" t="s">
        <v>120</v>
      </c>
      <c r="B55" s="119"/>
      <c r="C55" s="125" t="s">
        <v>239</v>
      </c>
      <c r="D55" s="126">
        <f>SUM(D56:D57)</f>
        <v>59300</v>
      </c>
      <c r="E55" s="126">
        <f>SUM(E56:E57)</f>
        <v>59300</v>
      </c>
      <c r="F55" s="126">
        <f>SUM(F56:F57)</f>
        <v>16286.58</v>
      </c>
      <c r="G55" s="122" t="s">
        <v>149</v>
      </c>
      <c r="H55" s="122" t="s">
        <v>149</v>
      </c>
      <c r="I55" s="123">
        <f t="shared" si="0"/>
        <v>16286.58</v>
      </c>
      <c r="J55" s="123">
        <f t="shared" si="1"/>
        <v>43013.42</v>
      </c>
      <c r="K55" s="149">
        <f t="shared" si="2"/>
        <v>43013.42</v>
      </c>
    </row>
    <row r="56" spans="1:11" ht="12.75" customHeight="1">
      <c r="A56" s="151" t="s">
        <v>125</v>
      </c>
      <c r="B56" s="119"/>
      <c r="C56" s="125" t="s">
        <v>240</v>
      </c>
      <c r="D56" s="178">
        <v>45500</v>
      </c>
      <c r="E56" s="178">
        <f>D56</f>
        <v>45500</v>
      </c>
      <c r="F56" s="123">
        <v>12856.8</v>
      </c>
      <c r="G56" s="122" t="s">
        <v>149</v>
      </c>
      <c r="H56" s="122" t="s">
        <v>149</v>
      </c>
      <c r="I56" s="123">
        <f t="shared" si="0"/>
        <v>12856.8</v>
      </c>
      <c r="J56" s="123">
        <f t="shared" si="1"/>
        <v>32643.2</v>
      </c>
      <c r="K56" s="149">
        <f t="shared" si="2"/>
        <v>32643.2</v>
      </c>
    </row>
    <row r="57" spans="1:11" ht="12.75" customHeight="1">
      <c r="A57" s="151" t="s">
        <v>123</v>
      </c>
      <c r="B57" s="119"/>
      <c r="C57" s="125" t="s">
        <v>241</v>
      </c>
      <c r="D57" s="126">
        <v>13800</v>
      </c>
      <c r="E57" s="126">
        <f>D57</f>
        <v>13800</v>
      </c>
      <c r="F57" s="123">
        <v>3429.78</v>
      </c>
      <c r="G57" s="122" t="s">
        <v>149</v>
      </c>
      <c r="H57" s="122" t="s">
        <v>149</v>
      </c>
      <c r="I57" s="123">
        <f t="shared" si="0"/>
        <v>3429.78</v>
      </c>
      <c r="J57" s="123">
        <f t="shared" si="1"/>
        <v>10370.22</v>
      </c>
      <c r="K57" s="149">
        <f t="shared" si="2"/>
        <v>10370.22</v>
      </c>
    </row>
    <row r="58" spans="1:11" ht="12.75" customHeight="1">
      <c r="A58" s="151" t="s">
        <v>234</v>
      </c>
      <c r="B58" s="119"/>
      <c r="C58" s="125" t="s">
        <v>338</v>
      </c>
      <c r="D58" s="126">
        <v>600</v>
      </c>
      <c r="E58" s="126">
        <f>D58</f>
        <v>600</v>
      </c>
      <c r="F58" s="123">
        <v>150</v>
      </c>
      <c r="G58" s="122" t="s">
        <v>149</v>
      </c>
      <c r="H58" s="122" t="s">
        <v>149</v>
      </c>
      <c r="I58" s="123">
        <f t="shared" si="0"/>
        <v>150</v>
      </c>
      <c r="J58" s="123">
        <f t="shared" si="1"/>
        <v>450</v>
      </c>
      <c r="K58" s="149">
        <f t="shared" si="2"/>
        <v>450</v>
      </c>
    </row>
    <row r="59" spans="1:11" s="134" customFormat="1" ht="12.75" customHeight="1">
      <c r="A59" s="152" t="s">
        <v>163</v>
      </c>
      <c r="B59" s="130"/>
      <c r="C59" s="124" t="s">
        <v>164</v>
      </c>
      <c r="D59" s="121">
        <f>D60+D68</f>
        <v>69100</v>
      </c>
      <c r="E59" s="121">
        <f>E60+E68</f>
        <v>69100</v>
      </c>
      <c r="F59" s="121">
        <f>F60</f>
        <v>14000</v>
      </c>
      <c r="G59" s="122" t="s">
        <v>149</v>
      </c>
      <c r="H59" s="122" t="s">
        <v>149</v>
      </c>
      <c r="I59" s="166">
        <f t="shared" si="0"/>
        <v>14000</v>
      </c>
      <c r="J59" s="166">
        <f t="shared" si="1"/>
        <v>55100</v>
      </c>
      <c r="K59" s="155">
        <f t="shared" si="2"/>
        <v>55100</v>
      </c>
    </row>
    <row r="60" spans="1:11" ht="12.75" customHeight="1">
      <c r="A60" s="152" t="s">
        <v>161</v>
      </c>
      <c r="B60" s="119"/>
      <c r="C60" s="124" t="s">
        <v>137</v>
      </c>
      <c r="D60" s="121">
        <f>D61+D63</f>
        <v>64000</v>
      </c>
      <c r="E60" s="121">
        <f>E61+E63</f>
        <v>64000</v>
      </c>
      <c r="F60" s="121">
        <f>F61+F63</f>
        <v>14000</v>
      </c>
      <c r="G60" s="122" t="s">
        <v>149</v>
      </c>
      <c r="H60" s="122" t="s">
        <v>149</v>
      </c>
      <c r="I60" s="166">
        <f t="shared" si="0"/>
        <v>14000</v>
      </c>
      <c r="J60" s="166">
        <f t="shared" si="1"/>
        <v>50000</v>
      </c>
      <c r="K60" s="155">
        <f t="shared" si="2"/>
        <v>50000</v>
      </c>
    </row>
    <row r="61" spans="1:11" ht="12.75" customHeight="1">
      <c r="A61" s="151" t="s">
        <v>243</v>
      </c>
      <c r="B61" s="119"/>
      <c r="C61" s="125" t="s">
        <v>242</v>
      </c>
      <c r="D61" s="126">
        <f>D62</f>
        <v>42200</v>
      </c>
      <c r="E61" s="126">
        <f>E62</f>
        <v>42200</v>
      </c>
      <c r="F61" s="126">
        <f>F62</f>
        <v>14000</v>
      </c>
      <c r="G61" s="122" t="s">
        <v>149</v>
      </c>
      <c r="H61" s="122" t="s">
        <v>149</v>
      </c>
      <c r="I61" s="123">
        <f>F61</f>
        <v>14000</v>
      </c>
      <c r="J61" s="123">
        <f>D61-I61</f>
        <v>28200</v>
      </c>
      <c r="K61" s="149">
        <f>E61-I61</f>
        <v>28200</v>
      </c>
    </row>
    <row r="62" spans="1:11" ht="12.75" customHeight="1">
      <c r="A62" s="151" t="s">
        <v>162</v>
      </c>
      <c r="B62" s="119"/>
      <c r="C62" s="125" t="s">
        <v>244</v>
      </c>
      <c r="D62" s="126">
        <v>42200</v>
      </c>
      <c r="E62" s="126">
        <f>D62</f>
        <v>42200</v>
      </c>
      <c r="F62" s="123">
        <v>14000</v>
      </c>
      <c r="G62" s="122" t="s">
        <v>149</v>
      </c>
      <c r="H62" s="122" t="s">
        <v>149</v>
      </c>
      <c r="I62" s="123">
        <f t="shared" si="0"/>
        <v>14000</v>
      </c>
      <c r="J62" s="123">
        <f t="shared" si="1"/>
        <v>28200</v>
      </c>
      <c r="K62" s="149">
        <f t="shared" si="2"/>
        <v>28200</v>
      </c>
    </row>
    <row r="63" spans="1:11" ht="12.75" customHeight="1">
      <c r="A63" s="151" t="s">
        <v>245</v>
      </c>
      <c r="B63" s="119"/>
      <c r="C63" s="125" t="s">
        <v>246</v>
      </c>
      <c r="D63" s="126">
        <f>+D65+D66++D64</f>
        <v>21800</v>
      </c>
      <c r="E63" s="126">
        <f>+E65+E66+E64</f>
        <v>21800</v>
      </c>
      <c r="F63" s="126">
        <f>+F65+F66+F64</f>
        <v>0</v>
      </c>
      <c r="G63" s="122" t="s">
        <v>149</v>
      </c>
      <c r="H63" s="122" t="s">
        <v>149</v>
      </c>
      <c r="I63" s="123">
        <f t="shared" si="0"/>
        <v>0</v>
      </c>
      <c r="J63" s="123">
        <f t="shared" si="1"/>
        <v>21800</v>
      </c>
      <c r="K63" s="149">
        <f t="shared" si="2"/>
        <v>21800</v>
      </c>
    </row>
    <row r="64" spans="1:11" ht="12.75" customHeight="1">
      <c r="A64" s="151" t="s">
        <v>129</v>
      </c>
      <c r="B64" s="119"/>
      <c r="C64" s="125" t="s">
        <v>349</v>
      </c>
      <c r="D64" s="126">
        <v>0</v>
      </c>
      <c r="E64" s="126">
        <f>D64</f>
        <v>0</v>
      </c>
      <c r="F64" s="126">
        <v>0</v>
      </c>
      <c r="G64" s="122"/>
      <c r="H64" s="122"/>
      <c r="I64" s="123">
        <f t="shared" si="0"/>
        <v>0</v>
      </c>
      <c r="J64" s="123">
        <f t="shared" si="1"/>
        <v>0</v>
      </c>
      <c r="K64" s="149">
        <f t="shared" si="2"/>
        <v>0</v>
      </c>
    </row>
    <row r="65" spans="1:11" ht="12.75" customHeight="1">
      <c r="A65" s="151" t="s">
        <v>152</v>
      </c>
      <c r="B65" s="119"/>
      <c r="C65" s="125" t="s">
        <v>247</v>
      </c>
      <c r="D65" s="126">
        <v>21800</v>
      </c>
      <c r="E65" s="126">
        <f>D65</f>
        <v>21800</v>
      </c>
      <c r="F65" s="123">
        <v>0</v>
      </c>
      <c r="G65" s="122" t="s">
        <v>149</v>
      </c>
      <c r="H65" s="122" t="s">
        <v>149</v>
      </c>
      <c r="I65" s="123">
        <f t="shared" si="0"/>
        <v>0</v>
      </c>
      <c r="J65" s="123">
        <f t="shared" si="1"/>
        <v>21800</v>
      </c>
      <c r="K65" s="149">
        <f t="shared" si="2"/>
        <v>21800</v>
      </c>
    </row>
    <row r="66" spans="1:11" ht="12.75" customHeight="1">
      <c r="A66" s="151" t="s">
        <v>238</v>
      </c>
      <c r="B66" s="119"/>
      <c r="C66" s="125" t="s">
        <v>248</v>
      </c>
      <c r="D66" s="126">
        <v>0</v>
      </c>
      <c r="E66" s="126">
        <f>D66</f>
        <v>0</v>
      </c>
      <c r="F66" s="123">
        <v>0</v>
      </c>
      <c r="G66" s="122" t="s">
        <v>149</v>
      </c>
      <c r="H66" s="122" t="s">
        <v>149</v>
      </c>
      <c r="I66" s="123">
        <f t="shared" si="0"/>
        <v>0</v>
      </c>
      <c r="J66" s="123">
        <f t="shared" si="1"/>
        <v>0</v>
      </c>
      <c r="K66" s="149">
        <f t="shared" si="2"/>
        <v>0</v>
      </c>
    </row>
    <row r="67" spans="1:11" s="134" customFormat="1" ht="12.75" customHeight="1">
      <c r="A67" s="152" t="s">
        <v>351</v>
      </c>
      <c r="B67" s="130"/>
      <c r="C67" s="124" t="s">
        <v>350</v>
      </c>
      <c r="D67" s="121">
        <f>D68</f>
        <v>5100</v>
      </c>
      <c r="E67" s="121">
        <f>E68</f>
        <v>5100</v>
      </c>
      <c r="F67" s="121">
        <f>F68</f>
        <v>0</v>
      </c>
      <c r="G67" s="128"/>
      <c r="H67" s="128"/>
      <c r="I67" s="123">
        <f t="shared" si="0"/>
        <v>0</v>
      </c>
      <c r="J67" s="123">
        <f t="shared" si="1"/>
        <v>5100</v>
      </c>
      <c r="K67" s="149">
        <f t="shared" si="2"/>
        <v>5100</v>
      </c>
    </row>
    <row r="68" spans="1:11" ht="12.75" customHeight="1">
      <c r="A68" s="151" t="s">
        <v>352</v>
      </c>
      <c r="B68" s="119"/>
      <c r="C68" s="125" t="s">
        <v>353</v>
      </c>
      <c r="D68" s="126">
        <v>5100</v>
      </c>
      <c r="E68" s="126">
        <f>D68</f>
        <v>5100</v>
      </c>
      <c r="F68" s="123">
        <v>0</v>
      </c>
      <c r="G68" s="122"/>
      <c r="H68" s="122"/>
      <c r="I68" s="123">
        <f t="shared" si="0"/>
        <v>0</v>
      </c>
      <c r="J68" s="123">
        <f t="shared" si="1"/>
        <v>5100</v>
      </c>
      <c r="K68" s="149">
        <f t="shared" si="2"/>
        <v>5100</v>
      </c>
    </row>
    <row r="69" spans="1:11" s="134" customFormat="1" ht="12.75" customHeight="1">
      <c r="A69" s="152" t="s">
        <v>277</v>
      </c>
      <c r="B69" s="130"/>
      <c r="C69" s="124" t="s">
        <v>278</v>
      </c>
      <c r="D69" s="121">
        <f>D70+D72</f>
        <v>261800</v>
      </c>
      <c r="E69" s="121">
        <f>E70+E72</f>
        <v>261800</v>
      </c>
      <c r="F69" s="121">
        <f>F70+F72</f>
        <v>110208</v>
      </c>
      <c r="G69" s="122" t="s">
        <v>149</v>
      </c>
      <c r="H69" s="122" t="s">
        <v>149</v>
      </c>
      <c r="I69" s="166">
        <f t="shared" si="0"/>
        <v>110208</v>
      </c>
      <c r="J69" s="166">
        <f t="shared" si="1"/>
        <v>151592</v>
      </c>
      <c r="K69" s="155">
        <f t="shared" si="2"/>
        <v>151592</v>
      </c>
    </row>
    <row r="70" spans="1:11" s="134" customFormat="1" ht="12.75" customHeight="1">
      <c r="A70" s="152" t="s">
        <v>253</v>
      </c>
      <c r="B70" s="130"/>
      <c r="C70" s="124" t="s">
        <v>250</v>
      </c>
      <c r="D70" s="121">
        <f>D71</f>
        <v>254900</v>
      </c>
      <c r="E70" s="121">
        <f>E71</f>
        <v>254900</v>
      </c>
      <c r="F70" s="121">
        <f>F71</f>
        <v>103336</v>
      </c>
      <c r="G70" s="122" t="s">
        <v>149</v>
      </c>
      <c r="H70" s="122" t="s">
        <v>149</v>
      </c>
      <c r="I70" s="166">
        <f t="shared" si="0"/>
        <v>103336</v>
      </c>
      <c r="J70" s="166">
        <f t="shared" si="1"/>
        <v>151564</v>
      </c>
      <c r="K70" s="155">
        <f t="shared" si="2"/>
        <v>151564</v>
      </c>
    </row>
    <row r="71" spans="1:11" ht="12.75" customHeight="1">
      <c r="A71" s="151" t="s">
        <v>252</v>
      </c>
      <c r="B71" s="119"/>
      <c r="C71" s="125" t="s">
        <v>251</v>
      </c>
      <c r="D71" s="126">
        <v>254900</v>
      </c>
      <c r="E71" s="126">
        <f>D71</f>
        <v>254900</v>
      </c>
      <c r="F71" s="123">
        <v>103336</v>
      </c>
      <c r="G71" s="122" t="s">
        <v>149</v>
      </c>
      <c r="H71" s="122" t="s">
        <v>149</v>
      </c>
      <c r="I71" s="123">
        <f t="shared" si="0"/>
        <v>103336</v>
      </c>
      <c r="J71" s="123">
        <f t="shared" si="1"/>
        <v>151564</v>
      </c>
      <c r="K71" s="149">
        <f t="shared" si="2"/>
        <v>151564</v>
      </c>
    </row>
    <row r="72" spans="1:11" ht="12.75" customHeight="1">
      <c r="A72" s="151" t="s">
        <v>276</v>
      </c>
      <c r="B72" s="130"/>
      <c r="C72" s="124" t="s">
        <v>146</v>
      </c>
      <c r="D72" s="121">
        <f aca="true" t="shared" si="4" ref="D72:F73">D73</f>
        <v>6900</v>
      </c>
      <c r="E72" s="121">
        <f t="shared" si="4"/>
        <v>6900</v>
      </c>
      <c r="F72" s="121">
        <f t="shared" si="4"/>
        <v>6872</v>
      </c>
      <c r="G72" s="122" t="s">
        <v>149</v>
      </c>
      <c r="H72" s="122" t="s">
        <v>149</v>
      </c>
      <c r="I72" s="166">
        <f t="shared" si="0"/>
        <v>6872</v>
      </c>
      <c r="J72" s="166">
        <f t="shared" si="1"/>
        <v>28</v>
      </c>
      <c r="K72" s="155">
        <f t="shared" si="2"/>
        <v>28</v>
      </c>
    </row>
    <row r="73" spans="1:11" ht="12.75" customHeight="1">
      <c r="A73" s="151" t="s">
        <v>263</v>
      </c>
      <c r="B73" s="119"/>
      <c r="C73" s="125" t="s">
        <v>255</v>
      </c>
      <c r="D73" s="126">
        <f t="shared" si="4"/>
        <v>6900</v>
      </c>
      <c r="E73" s="126">
        <f t="shared" si="4"/>
        <v>6900</v>
      </c>
      <c r="F73" s="126">
        <f t="shared" si="4"/>
        <v>6872</v>
      </c>
      <c r="G73" s="122" t="s">
        <v>149</v>
      </c>
      <c r="H73" s="122" t="s">
        <v>149</v>
      </c>
      <c r="I73" s="127">
        <f t="shared" si="0"/>
        <v>6872</v>
      </c>
      <c r="J73" s="127">
        <f t="shared" si="1"/>
        <v>28</v>
      </c>
      <c r="K73" s="154">
        <f t="shared" si="2"/>
        <v>28</v>
      </c>
    </row>
    <row r="74" spans="1:11" ht="12.75" customHeight="1">
      <c r="A74" s="151" t="s">
        <v>256</v>
      </c>
      <c r="B74" s="119"/>
      <c r="C74" s="125" t="s">
        <v>254</v>
      </c>
      <c r="D74" s="126">
        <v>6900</v>
      </c>
      <c r="E74" s="126">
        <f>D74</f>
        <v>6900</v>
      </c>
      <c r="F74" s="123">
        <v>6872</v>
      </c>
      <c r="G74" s="122" t="s">
        <v>149</v>
      </c>
      <c r="H74" s="122" t="s">
        <v>149</v>
      </c>
      <c r="I74" s="123">
        <f t="shared" si="0"/>
        <v>6872</v>
      </c>
      <c r="J74" s="123">
        <f t="shared" si="1"/>
        <v>28</v>
      </c>
      <c r="K74" s="149">
        <f t="shared" si="2"/>
        <v>28</v>
      </c>
    </row>
    <row r="75" spans="1:11" ht="12.75" customHeight="1">
      <c r="A75" s="152" t="s">
        <v>292</v>
      </c>
      <c r="B75" s="119"/>
      <c r="C75" s="124" t="s">
        <v>136</v>
      </c>
      <c r="D75" s="121">
        <f>D76+D80+D92</f>
        <v>8862400</v>
      </c>
      <c r="E75" s="121">
        <f>E76+E80+E92</f>
        <v>8862400</v>
      </c>
      <c r="F75" s="121">
        <f>F76+F80+F92</f>
        <v>208855.18000000002</v>
      </c>
      <c r="G75" s="122" t="s">
        <v>149</v>
      </c>
      <c r="H75" s="122" t="s">
        <v>149</v>
      </c>
      <c r="I75" s="166">
        <f>F75</f>
        <v>208855.18000000002</v>
      </c>
      <c r="J75" s="166">
        <f>D75-I75</f>
        <v>8653544.82</v>
      </c>
      <c r="K75" s="155">
        <f aca="true" t="shared" si="5" ref="K75:K91">E75-I75</f>
        <v>8653544.82</v>
      </c>
    </row>
    <row r="76" spans="1:11" ht="12.75" customHeight="1">
      <c r="A76" s="152" t="s">
        <v>192</v>
      </c>
      <c r="B76" s="119"/>
      <c r="C76" s="124" t="s">
        <v>193</v>
      </c>
      <c r="D76" s="121">
        <f>D77</f>
        <v>240600</v>
      </c>
      <c r="E76" s="121">
        <f>E77</f>
        <v>240600</v>
      </c>
      <c r="F76" s="121">
        <f>F77</f>
        <v>0</v>
      </c>
      <c r="G76" s="122" t="s">
        <v>149</v>
      </c>
      <c r="H76" s="122" t="s">
        <v>149</v>
      </c>
      <c r="I76" s="166">
        <f aca="true" t="shared" si="6" ref="I76:I91">F76</f>
        <v>0</v>
      </c>
      <c r="J76" s="166">
        <f aca="true" t="shared" si="7" ref="J76:J91">D76-I76</f>
        <v>240600</v>
      </c>
      <c r="K76" s="155">
        <f t="shared" si="5"/>
        <v>240600</v>
      </c>
    </row>
    <row r="77" spans="1:11" s="134" customFormat="1" ht="12.75" customHeight="1">
      <c r="A77" s="151" t="s">
        <v>259</v>
      </c>
      <c r="B77" s="130"/>
      <c r="C77" s="125" t="s">
        <v>258</v>
      </c>
      <c r="D77" s="121">
        <f aca="true" t="shared" si="8" ref="D77:F78">D78</f>
        <v>240600</v>
      </c>
      <c r="E77" s="121">
        <f t="shared" si="8"/>
        <v>240600</v>
      </c>
      <c r="F77" s="121">
        <f t="shared" si="8"/>
        <v>0</v>
      </c>
      <c r="G77" s="122" t="s">
        <v>149</v>
      </c>
      <c r="H77" s="122" t="s">
        <v>149</v>
      </c>
      <c r="I77" s="166">
        <f t="shared" si="6"/>
        <v>0</v>
      </c>
      <c r="J77" s="166">
        <f t="shared" si="7"/>
        <v>240600</v>
      </c>
      <c r="K77" s="155">
        <f t="shared" si="5"/>
        <v>240600</v>
      </c>
    </row>
    <row r="78" spans="1:11" s="134" customFormat="1" ht="12.75" customHeight="1">
      <c r="A78" s="151" t="s">
        <v>260</v>
      </c>
      <c r="B78" s="130"/>
      <c r="C78" s="125" t="s">
        <v>257</v>
      </c>
      <c r="D78" s="126">
        <f t="shared" si="8"/>
        <v>240600</v>
      </c>
      <c r="E78" s="126">
        <f t="shared" si="8"/>
        <v>240600</v>
      </c>
      <c r="F78" s="126">
        <f t="shared" si="8"/>
        <v>0</v>
      </c>
      <c r="G78" s="122" t="s">
        <v>149</v>
      </c>
      <c r="H78" s="122" t="s">
        <v>149</v>
      </c>
      <c r="I78" s="127">
        <f t="shared" si="6"/>
        <v>0</v>
      </c>
      <c r="J78" s="127">
        <f t="shared" si="7"/>
        <v>240600</v>
      </c>
      <c r="K78" s="154">
        <f t="shared" si="5"/>
        <v>240600</v>
      </c>
    </row>
    <row r="79" spans="1:11" s="134" customFormat="1" ht="12.75" customHeight="1">
      <c r="A79" s="151" t="s">
        <v>308</v>
      </c>
      <c r="B79" s="130"/>
      <c r="C79" s="125" t="s">
        <v>307</v>
      </c>
      <c r="D79" s="126">
        <v>240600</v>
      </c>
      <c r="E79" s="126">
        <f>D79</f>
        <v>240600</v>
      </c>
      <c r="F79" s="126">
        <v>0</v>
      </c>
      <c r="G79" s="122" t="s">
        <v>149</v>
      </c>
      <c r="H79" s="122" t="s">
        <v>149</v>
      </c>
      <c r="I79" s="127">
        <f t="shared" si="6"/>
        <v>0</v>
      </c>
      <c r="J79" s="127">
        <f t="shared" si="7"/>
        <v>240600</v>
      </c>
      <c r="K79" s="154">
        <f t="shared" si="5"/>
        <v>240600</v>
      </c>
    </row>
    <row r="80" spans="1:11" s="134" customFormat="1" ht="12.75" customHeight="1">
      <c r="A80" s="152" t="s">
        <v>165</v>
      </c>
      <c r="B80" s="130"/>
      <c r="C80" s="124" t="s">
        <v>135</v>
      </c>
      <c r="D80" s="121">
        <f>D88+D85+D81</f>
        <v>8525500</v>
      </c>
      <c r="E80" s="121">
        <f>E88+E85+E81</f>
        <v>8525500</v>
      </c>
      <c r="F80" s="121">
        <f>F88+F85+F81</f>
        <v>136346.27000000002</v>
      </c>
      <c r="G80" s="122" t="s">
        <v>149</v>
      </c>
      <c r="H80" s="122" t="s">
        <v>149</v>
      </c>
      <c r="I80" s="129">
        <f t="shared" si="6"/>
        <v>136346.27000000002</v>
      </c>
      <c r="J80" s="129">
        <f t="shared" si="7"/>
        <v>8389153.73</v>
      </c>
      <c r="K80" s="153">
        <f t="shared" si="5"/>
        <v>8389153.73</v>
      </c>
    </row>
    <row r="81" spans="1:11" s="134" customFormat="1" ht="12.75" customHeight="1">
      <c r="A81" s="152" t="s">
        <v>377</v>
      </c>
      <c r="B81" s="119"/>
      <c r="C81" s="124" t="s">
        <v>371</v>
      </c>
      <c r="D81" s="121">
        <f>D82</f>
        <v>1388000</v>
      </c>
      <c r="E81" s="121">
        <f>E82</f>
        <v>1388000</v>
      </c>
      <c r="F81" s="121">
        <f>F82</f>
        <v>20247.89</v>
      </c>
      <c r="G81" s="122"/>
      <c r="H81" s="122"/>
      <c r="I81" s="166">
        <f>F81</f>
        <v>20247.89</v>
      </c>
      <c r="J81" s="166">
        <f>D81-I81</f>
        <v>1367752.11</v>
      </c>
      <c r="K81" s="155">
        <f>E81-I81</f>
        <v>1367752.11</v>
      </c>
    </row>
    <row r="82" spans="1:11" s="134" customFormat="1" ht="12.75" customHeight="1">
      <c r="A82" s="151" t="s">
        <v>376</v>
      </c>
      <c r="B82" s="119"/>
      <c r="C82" s="125" t="s">
        <v>378</v>
      </c>
      <c r="D82" s="126">
        <f>D83+D84</f>
        <v>1388000</v>
      </c>
      <c r="E82" s="126">
        <f>E83+E84</f>
        <v>1388000</v>
      </c>
      <c r="F82" s="126">
        <f>F83+F84</f>
        <v>20247.89</v>
      </c>
      <c r="G82" s="122"/>
      <c r="H82" s="122"/>
      <c r="I82" s="127">
        <f>F82</f>
        <v>20247.89</v>
      </c>
      <c r="J82" s="127">
        <f>D82-I82</f>
        <v>1367752.11</v>
      </c>
      <c r="K82" s="154">
        <f>E82-I82</f>
        <v>1367752.11</v>
      </c>
    </row>
    <row r="83" spans="1:11" s="134" customFormat="1" ht="12.75" customHeight="1">
      <c r="A83" s="151" t="s">
        <v>374</v>
      </c>
      <c r="B83" s="119"/>
      <c r="C83" s="125" t="s">
        <v>372</v>
      </c>
      <c r="D83" s="126">
        <v>552000</v>
      </c>
      <c r="E83" s="126">
        <f>D83</f>
        <v>552000</v>
      </c>
      <c r="F83" s="126">
        <v>11236</v>
      </c>
      <c r="G83" s="122"/>
      <c r="H83" s="122"/>
      <c r="I83" s="127">
        <f>F83</f>
        <v>11236</v>
      </c>
      <c r="J83" s="127">
        <f>D83-I83</f>
        <v>540764</v>
      </c>
      <c r="K83" s="154">
        <f>E83-I83</f>
        <v>540764</v>
      </c>
    </row>
    <row r="84" spans="1:11" s="134" customFormat="1" ht="12.75" customHeight="1">
      <c r="A84" s="151" t="s">
        <v>375</v>
      </c>
      <c r="B84" s="119"/>
      <c r="C84" s="125" t="s">
        <v>373</v>
      </c>
      <c r="D84" s="126">
        <v>836000</v>
      </c>
      <c r="E84" s="126">
        <f>D84</f>
        <v>836000</v>
      </c>
      <c r="F84" s="126">
        <v>9011.89</v>
      </c>
      <c r="G84" s="122"/>
      <c r="H84" s="122"/>
      <c r="I84" s="127">
        <f>F84</f>
        <v>9011.89</v>
      </c>
      <c r="J84" s="127">
        <f>D84-I84</f>
        <v>826988.11</v>
      </c>
      <c r="K84" s="154">
        <f>E84-I84</f>
        <v>826988.11</v>
      </c>
    </row>
    <row r="85" spans="1:11" s="134" customFormat="1" ht="12.75" customHeight="1">
      <c r="A85" s="152" t="s">
        <v>354</v>
      </c>
      <c r="B85" s="130"/>
      <c r="C85" s="124" t="s">
        <v>355</v>
      </c>
      <c r="D85" s="121">
        <f aca="true" t="shared" si="9" ref="D85:F86">D86</f>
        <v>7000000</v>
      </c>
      <c r="E85" s="121">
        <f t="shared" si="9"/>
        <v>7000000</v>
      </c>
      <c r="F85" s="121">
        <f t="shared" si="9"/>
        <v>0</v>
      </c>
      <c r="G85" s="122"/>
      <c r="H85" s="122"/>
      <c r="I85" s="129">
        <f t="shared" si="6"/>
        <v>0</v>
      </c>
      <c r="J85" s="129">
        <f t="shared" si="7"/>
        <v>7000000</v>
      </c>
      <c r="K85" s="153">
        <f t="shared" si="5"/>
        <v>7000000</v>
      </c>
    </row>
    <row r="86" spans="1:11" ht="12.75" customHeight="1">
      <c r="A86" s="151" t="s">
        <v>356</v>
      </c>
      <c r="B86" s="119"/>
      <c r="C86" s="125" t="s">
        <v>358</v>
      </c>
      <c r="D86" s="126">
        <f t="shared" si="9"/>
        <v>7000000</v>
      </c>
      <c r="E86" s="126">
        <f t="shared" si="9"/>
        <v>7000000</v>
      </c>
      <c r="F86" s="126">
        <f t="shared" si="9"/>
        <v>0</v>
      </c>
      <c r="G86" s="122"/>
      <c r="H86" s="122"/>
      <c r="I86" s="127">
        <f t="shared" si="6"/>
        <v>0</v>
      </c>
      <c r="J86" s="127">
        <f t="shared" si="7"/>
        <v>7000000</v>
      </c>
      <c r="K86" s="154">
        <f t="shared" si="5"/>
        <v>7000000</v>
      </c>
    </row>
    <row r="87" spans="1:11" ht="12.75" customHeight="1">
      <c r="A87" s="151" t="s">
        <v>359</v>
      </c>
      <c r="B87" s="119"/>
      <c r="C87" s="125" t="s">
        <v>357</v>
      </c>
      <c r="D87" s="126">
        <v>7000000</v>
      </c>
      <c r="E87" s="126">
        <f>D87</f>
        <v>7000000</v>
      </c>
      <c r="F87" s="126">
        <v>0</v>
      </c>
      <c r="G87" s="122"/>
      <c r="H87" s="122"/>
      <c r="I87" s="127">
        <f t="shared" si="6"/>
        <v>0</v>
      </c>
      <c r="J87" s="127">
        <f t="shared" si="7"/>
        <v>7000000</v>
      </c>
      <c r="K87" s="154">
        <f t="shared" si="5"/>
        <v>7000000</v>
      </c>
    </row>
    <row r="88" spans="1:11" ht="12.75" customHeight="1">
      <c r="A88" s="151" t="s">
        <v>314</v>
      </c>
      <c r="B88" s="119"/>
      <c r="C88" s="125" t="s">
        <v>313</v>
      </c>
      <c r="D88" s="126">
        <f>D89+D91</f>
        <v>137500</v>
      </c>
      <c r="E88" s="126">
        <f>E89+E91</f>
        <v>137500</v>
      </c>
      <c r="F88" s="126">
        <f>F89+F91</f>
        <v>116098.38</v>
      </c>
      <c r="G88" s="122" t="s">
        <v>149</v>
      </c>
      <c r="H88" s="122" t="s">
        <v>149</v>
      </c>
      <c r="I88" s="127">
        <f t="shared" si="6"/>
        <v>116098.38</v>
      </c>
      <c r="J88" s="127">
        <f t="shared" si="7"/>
        <v>21401.619999999995</v>
      </c>
      <c r="K88" s="154">
        <f t="shared" si="5"/>
        <v>21401.619999999995</v>
      </c>
    </row>
    <row r="89" spans="1:11" ht="12.75" customHeight="1">
      <c r="A89" s="151" t="s">
        <v>261</v>
      </c>
      <c r="B89" s="119"/>
      <c r="C89" s="125" t="s">
        <v>269</v>
      </c>
      <c r="D89" s="126">
        <f>D90</f>
        <v>125500</v>
      </c>
      <c r="E89" s="126">
        <f>E90</f>
        <v>125500</v>
      </c>
      <c r="F89" s="126">
        <f>F90</f>
        <v>104098.38</v>
      </c>
      <c r="G89" s="122" t="s">
        <v>149</v>
      </c>
      <c r="H89" s="122" t="s">
        <v>149</v>
      </c>
      <c r="I89" s="127">
        <f t="shared" si="6"/>
        <v>104098.38</v>
      </c>
      <c r="J89" s="127">
        <f t="shared" si="7"/>
        <v>21401.619999999995</v>
      </c>
      <c r="K89" s="154">
        <f t="shared" si="5"/>
        <v>21401.619999999995</v>
      </c>
    </row>
    <row r="90" spans="1:11" ht="12.75" customHeight="1">
      <c r="A90" s="151" t="s">
        <v>129</v>
      </c>
      <c r="B90" s="119"/>
      <c r="C90" s="125" t="s">
        <v>262</v>
      </c>
      <c r="D90" s="126">
        <v>125500</v>
      </c>
      <c r="E90" s="126">
        <f>D90</f>
        <v>125500</v>
      </c>
      <c r="F90" s="123">
        <v>104098.38</v>
      </c>
      <c r="G90" s="122" t="s">
        <v>149</v>
      </c>
      <c r="H90" s="122" t="s">
        <v>149</v>
      </c>
      <c r="I90" s="127">
        <f t="shared" si="6"/>
        <v>104098.38</v>
      </c>
      <c r="J90" s="127">
        <f t="shared" si="7"/>
        <v>21401.619999999995</v>
      </c>
      <c r="K90" s="154">
        <f t="shared" si="5"/>
        <v>21401.619999999995</v>
      </c>
    </row>
    <row r="91" spans="1:11" ht="12.75" customHeight="1">
      <c r="A91" s="151" t="s">
        <v>152</v>
      </c>
      <c r="B91" s="119"/>
      <c r="C91" s="125" t="s">
        <v>370</v>
      </c>
      <c r="D91" s="126">
        <v>12000</v>
      </c>
      <c r="E91" s="126">
        <f>D91</f>
        <v>12000</v>
      </c>
      <c r="F91" s="123">
        <v>12000</v>
      </c>
      <c r="G91" s="122"/>
      <c r="H91" s="122"/>
      <c r="I91" s="127">
        <f t="shared" si="6"/>
        <v>12000</v>
      </c>
      <c r="J91" s="127">
        <f t="shared" si="7"/>
        <v>0</v>
      </c>
      <c r="K91" s="154">
        <f t="shared" si="5"/>
        <v>0</v>
      </c>
    </row>
    <row r="92" spans="1:11" ht="12.75" customHeight="1">
      <c r="A92" s="152" t="s">
        <v>130</v>
      </c>
      <c r="B92" s="119"/>
      <c r="C92" s="124" t="s">
        <v>133</v>
      </c>
      <c r="D92" s="121">
        <f>D93</f>
        <v>96300</v>
      </c>
      <c r="E92" s="121">
        <f>E93</f>
        <v>96300</v>
      </c>
      <c r="F92" s="121">
        <f>F93</f>
        <v>72508.91</v>
      </c>
      <c r="G92" s="122" t="s">
        <v>149</v>
      </c>
      <c r="H92" s="122" t="s">
        <v>149</v>
      </c>
      <c r="I92" s="166">
        <f t="shared" si="0"/>
        <v>72508.91</v>
      </c>
      <c r="J92" s="166">
        <f t="shared" si="1"/>
        <v>23791.089999999997</v>
      </c>
      <c r="K92" s="155">
        <f t="shared" si="2"/>
        <v>23791.089999999997</v>
      </c>
    </row>
    <row r="93" spans="1:11" ht="12.75" customHeight="1">
      <c r="A93" s="151" t="s">
        <v>314</v>
      </c>
      <c r="B93" s="119"/>
      <c r="C93" s="125" t="s">
        <v>318</v>
      </c>
      <c r="D93" s="126">
        <f>D94</f>
        <v>96300</v>
      </c>
      <c r="E93" s="126">
        <f>D93</f>
        <v>96300</v>
      </c>
      <c r="F93" s="126">
        <f>F94</f>
        <v>72508.91</v>
      </c>
      <c r="G93" s="122" t="s">
        <v>149</v>
      </c>
      <c r="H93" s="122" t="s">
        <v>149</v>
      </c>
      <c r="I93" s="127">
        <f t="shared" si="0"/>
        <v>72508.91</v>
      </c>
      <c r="J93" s="127">
        <f t="shared" si="1"/>
        <v>23791.089999999997</v>
      </c>
      <c r="K93" s="154">
        <f t="shared" si="2"/>
        <v>23791.089999999997</v>
      </c>
    </row>
    <row r="94" spans="1:11" ht="12.75" customHeight="1">
      <c r="A94" s="151" t="s">
        <v>264</v>
      </c>
      <c r="B94" s="119"/>
      <c r="C94" s="125" t="s">
        <v>265</v>
      </c>
      <c r="D94" s="126">
        <f>D95+D96+D97+D98</f>
        <v>96300</v>
      </c>
      <c r="E94" s="126">
        <f>E95+E96+E97+E98</f>
        <v>96300</v>
      </c>
      <c r="F94" s="126">
        <f>F95+F96+F97+F98</f>
        <v>72508.91</v>
      </c>
      <c r="G94" s="122" t="s">
        <v>149</v>
      </c>
      <c r="H94" s="122" t="s">
        <v>149</v>
      </c>
      <c r="I94" s="127">
        <f t="shared" si="0"/>
        <v>72508.91</v>
      </c>
      <c r="J94" s="127">
        <f t="shared" si="1"/>
        <v>23791.089999999997</v>
      </c>
      <c r="K94" s="154">
        <f t="shared" si="2"/>
        <v>23791.089999999997</v>
      </c>
    </row>
    <row r="95" spans="1:11" ht="12.75" customHeight="1">
      <c r="A95" s="151" t="s">
        <v>128</v>
      </c>
      <c r="B95" s="119"/>
      <c r="C95" s="125" t="s">
        <v>266</v>
      </c>
      <c r="D95" s="126">
        <v>73800</v>
      </c>
      <c r="E95" s="126">
        <f>D95</f>
        <v>73800</v>
      </c>
      <c r="F95" s="126">
        <v>66040.27</v>
      </c>
      <c r="G95" s="122" t="s">
        <v>149</v>
      </c>
      <c r="H95" s="122" t="s">
        <v>149</v>
      </c>
      <c r="I95" s="127">
        <f t="shared" si="0"/>
        <v>66040.27</v>
      </c>
      <c r="J95" s="127">
        <f t="shared" si="1"/>
        <v>7759.729999999996</v>
      </c>
      <c r="K95" s="154">
        <f t="shared" si="2"/>
        <v>7759.729999999996</v>
      </c>
    </row>
    <row r="96" spans="1:11" ht="12.75" customHeight="1">
      <c r="A96" s="151" t="s">
        <v>316</v>
      </c>
      <c r="B96" s="119"/>
      <c r="C96" s="125" t="s">
        <v>267</v>
      </c>
      <c r="D96" s="126">
        <v>16000</v>
      </c>
      <c r="E96" s="126">
        <f>D96</f>
        <v>16000</v>
      </c>
      <c r="F96" s="126">
        <v>0</v>
      </c>
      <c r="G96" s="122" t="s">
        <v>149</v>
      </c>
      <c r="H96" s="122" t="s">
        <v>149</v>
      </c>
      <c r="I96" s="127">
        <f t="shared" si="0"/>
        <v>0</v>
      </c>
      <c r="J96" s="127">
        <f t="shared" si="1"/>
        <v>16000</v>
      </c>
      <c r="K96" s="154">
        <f t="shared" si="2"/>
        <v>16000</v>
      </c>
    </row>
    <row r="97" spans="1:11" ht="12.75" customHeight="1">
      <c r="A97" s="151" t="s">
        <v>152</v>
      </c>
      <c r="B97" s="119"/>
      <c r="C97" s="125" t="s">
        <v>268</v>
      </c>
      <c r="D97" s="126">
        <v>0</v>
      </c>
      <c r="E97" s="126">
        <f>D97</f>
        <v>0</v>
      </c>
      <c r="F97" s="126">
        <v>0</v>
      </c>
      <c r="G97" s="122" t="s">
        <v>149</v>
      </c>
      <c r="H97" s="122" t="s">
        <v>149</v>
      </c>
      <c r="I97" s="127">
        <f t="shared" si="0"/>
        <v>0</v>
      </c>
      <c r="J97" s="127">
        <f t="shared" si="1"/>
        <v>0</v>
      </c>
      <c r="K97" s="154">
        <f t="shared" si="2"/>
        <v>0</v>
      </c>
    </row>
    <row r="98" spans="1:11" ht="12.75" customHeight="1">
      <c r="A98" s="151" t="s">
        <v>153</v>
      </c>
      <c r="B98" s="131"/>
      <c r="C98" s="125" t="s">
        <v>287</v>
      </c>
      <c r="D98" s="126">
        <v>6500</v>
      </c>
      <c r="E98" s="126">
        <f>D98</f>
        <v>6500</v>
      </c>
      <c r="F98" s="126">
        <v>6468.64</v>
      </c>
      <c r="G98" s="122" t="s">
        <v>149</v>
      </c>
      <c r="H98" s="122" t="s">
        <v>149</v>
      </c>
      <c r="I98" s="123">
        <f t="shared" si="0"/>
        <v>6468.64</v>
      </c>
      <c r="J98" s="127">
        <f t="shared" si="1"/>
        <v>31.359999999999673</v>
      </c>
      <c r="K98" s="149">
        <f t="shared" si="2"/>
        <v>31.359999999999673</v>
      </c>
    </row>
    <row r="99" spans="1:11" ht="12.75" customHeight="1">
      <c r="A99" s="152" t="s">
        <v>131</v>
      </c>
      <c r="B99" s="131"/>
      <c r="C99" s="124" t="s">
        <v>134</v>
      </c>
      <c r="D99" s="121">
        <f>D100+D104</f>
        <v>9516400</v>
      </c>
      <c r="E99" s="121">
        <f>E100+E104</f>
        <v>9516400</v>
      </c>
      <c r="F99" s="121">
        <f>F100+F104</f>
        <v>635499.94</v>
      </c>
      <c r="G99" s="122" t="s">
        <v>149</v>
      </c>
      <c r="H99" s="122" t="s">
        <v>149</v>
      </c>
      <c r="I99" s="166">
        <f t="shared" si="0"/>
        <v>635499.94</v>
      </c>
      <c r="J99" s="166">
        <f t="shared" si="1"/>
        <v>8880900.06</v>
      </c>
      <c r="K99" s="155">
        <f t="shared" si="2"/>
        <v>8880900.06</v>
      </c>
    </row>
    <row r="100" spans="1:11" s="134" customFormat="1" ht="12.75" customHeight="1">
      <c r="A100" s="152" t="s">
        <v>270</v>
      </c>
      <c r="B100" s="133"/>
      <c r="C100" s="124" t="s">
        <v>271</v>
      </c>
      <c r="D100" s="121">
        <f>D101</f>
        <v>7585500</v>
      </c>
      <c r="E100" s="121">
        <f>E101</f>
        <v>7585500</v>
      </c>
      <c r="F100" s="121">
        <f>F101</f>
        <v>132233</v>
      </c>
      <c r="G100" s="122" t="s">
        <v>149</v>
      </c>
      <c r="H100" s="128" t="s">
        <v>149</v>
      </c>
      <c r="I100" s="129">
        <f aca="true" t="shared" si="10" ref="I100:I111">F100</f>
        <v>132233</v>
      </c>
      <c r="J100" s="129">
        <f aca="true" t="shared" si="11" ref="J100:J111">D100-I100</f>
        <v>7453267</v>
      </c>
      <c r="K100" s="153">
        <f aca="true" t="shared" si="12" ref="K100:K111">E100-I100</f>
        <v>7453267</v>
      </c>
    </row>
    <row r="101" spans="1:11" ht="12.75" customHeight="1">
      <c r="A101" s="151" t="s">
        <v>334</v>
      </c>
      <c r="B101" s="132"/>
      <c r="C101" s="125" t="s">
        <v>333</v>
      </c>
      <c r="D101" s="126">
        <f>D102+D103</f>
        <v>7585500</v>
      </c>
      <c r="E101" s="126">
        <f>E102+E103</f>
        <v>7585500</v>
      </c>
      <c r="F101" s="126">
        <f>F102+F103</f>
        <v>132233</v>
      </c>
      <c r="G101" s="122"/>
      <c r="H101" s="122"/>
      <c r="I101" s="127">
        <f t="shared" si="10"/>
        <v>132233</v>
      </c>
      <c r="J101" s="127">
        <f t="shared" si="11"/>
        <v>7453267</v>
      </c>
      <c r="K101" s="154">
        <f t="shared" si="12"/>
        <v>7453267</v>
      </c>
    </row>
    <row r="102" spans="1:11" ht="12.75" customHeight="1">
      <c r="A102" s="151" t="s">
        <v>334</v>
      </c>
      <c r="B102" s="132"/>
      <c r="C102" s="125" t="s">
        <v>272</v>
      </c>
      <c r="D102" s="126">
        <v>7218200</v>
      </c>
      <c r="E102" s="126">
        <f>D102</f>
        <v>7218200</v>
      </c>
      <c r="F102" s="126">
        <v>32785</v>
      </c>
      <c r="G102" s="122" t="s">
        <v>149</v>
      </c>
      <c r="H102" s="122" t="s">
        <v>149</v>
      </c>
      <c r="I102" s="123">
        <f t="shared" si="10"/>
        <v>32785</v>
      </c>
      <c r="J102" s="123">
        <f t="shared" si="11"/>
        <v>7185415</v>
      </c>
      <c r="K102" s="149">
        <f t="shared" si="12"/>
        <v>7185415</v>
      </c>
    </row>
    <row r="103" spans="1:11" ht="12.75" customHeight="1">
      <c r="A103" s="151" t="s">
        <v>306</v>
      </c>
      <c r="B103" s="132"/>
      <c r="C103" s="125" t="s">
        <v>305</v>
      </c>
      <c r="D103" s="126">
        <v>367300</v>
      </c>
      <c r="E103" s="126">
        <f>D103</f>
        <v>367300</v>
      </c>
      <c r="F103" s="126">
        <v>99448</v>
      </c>
      <c r="G103" s="122"/>
      <c r="H103" s="122"/>
      <c r="I103" s="123">
        <f t="shared" si="10"/>
        <v>99448</v>
      </c>
      <c r="J103" s="123">
        <f t="shared" si="11"/>
        <v>267852</v>
      </c>
      <c r="K103" s="149">
        <f t="shared" si="12"/>
        <v>267852</v>
      </c>
    </row>
    <row r="104" spans="1:11" ht="12.75" customHeight="1">
      <c r="A104" s="151" t="s">
        <v>315</v>
      </c>
      <c r="B104" s="132"/>
      <c r="C104" s="125" t="s">
        <v>317</v>
      </c>
      <c r="D104" s="126">
        <f>D106+D105</f>
        <v>1930900</v>
      </c>
      <c r="E104" s="126">
        <f>E106+E105</f>
        <v>1930900</v>
      </c>
      <c r="F104" s="126">
        <f>F106+F105</f>
        <v>503266.94</v>
      </c>
      <c r="G104" s="122" t="s">
        <v>149</v>
      </c>
      <c r="H104" s="122" t="s">
        <v>149</v>
      </c>
      <c r="I104" s="123">
        <f t="shared" si="10"/>
        <v>503266.94</v>
      </c>
      <c r="J104" s="123">
        <f t="shared" si="11"/>
        <v>1427633.06</v>
      </c>
      <c r="K104" s="149">
        <f t="shared" si="12"/>
        <v>1427633.06</v>
      </c>
    </row>
    <row r="105" spans="1:11" ht="12.75" customHeight="1">
      <c r="A105" s="156" t="s">
        <v>331</v>
      </c>
      <c r="B105" s="132"/>
      <c r="C105" s="125" t="s">
        <v>332</v>
      </c>
      <c r="D105" s="126">
        <v>3200</v>
      </c>
      <c r="E105" s="126">
        <f>D105</f>
        <v>3200</v>
      </c>
      <c r="F105" s="126">
        <v>0</v>
      </c>
      <c r="G105" s="122"/>
      <c r="H105" s="122"/>
      <c r="I105" s="123">
        <f t="shared" si="10"/>
        <v>0</v>
      </c>
      <c r="J105" s="123">
        <f t="shared" si="11"/>
        <v>3200</v>
      </c>
      <c r="K105" s="149">
        <f t="shared" si="12"/>
        <v>3200</v>
      </c>
    </row>
    <row r="106" spans="1:11" ht="12.75" customHeight="1">
      <c r="A106" s="151" t="s">
        <v>274</v>
      </c>
      <c r="B106" s="132"/>
      <c r="C106" s="125" t="s">
        <v>273</v>
      </c>
      <c r="D106" s="126">
        <v>1927700</v>
      </c>
      <c r="E106" s="126">
        <f>D106</f>
        <v>1927700</v>
      </c>
      <c r="F106" s="127">
        <v>503266.94</v>
      </c>
      <c r="G106" s="122" t="s">
        <v>149</v>
      </c>
      <c r="H106" s="122" t="s">
        <v>149</v>
      </c>
      <c r="I106" s="123">
        <f t="shared" si="10"/>
        <v>503266.94</v>
      </c>
      <c r="J106" s="123">
        <f t="shared" si="11"/>
        <v>1424433.06</v>
      </c>
      <c r="K106" s="149">
        <f t="shared" si="12"/>
        <v>1424433.06</v>
      </c>
    </row>
    <row r="107" spans="1:11" ht="12.75" customHeight="1">
      <c r="A107" s="152" t="s">
        <v>166</v>
      </c>
      <c r="B107" s="132"/>
      <c r="C107" s="124" t="s">
        <v>167</v>
      </c>
      <c r="D107" s="121">
        <f aca="true" t="shared" si="13" ref="D107:F108">D108</f>
        <v>75900</v>
      </c>
      <c r="E107" s="121">
        <f t="shared" si="13"/>
        <v>75900</v>
      </c>
      <c r="F107" s="121">
        <f t="shared" si="13"/>
        <v>29703.7</v>
      </c>
      <c r="G107" s="122" t="s">
        <v>149</v>
      </c>
      <c r="H107" s="122" t="s">
        <v>149</v>
      </c>
      <c r="I107" s="166">
        <f t="shared" si="10"/>
        <v>29703.7</v>
      </c>
      <c r="J107" s="166">
        <f t="shared" si="11"/>
        <v>46196.3</v>
      </c>
      <c r="K107" s="155">
        <f t="shared" si="12"/>
        <v>46196.3</v>
      </c>
    </row>
    <row r="108" spans="1:11" ht="12.75" customHeight="1">
      <c r="A108" s="151" t="s">
        <v>279</v>
      </c>
      <c r="B108" s="132"/>
      <c r="C108" s="125" t="s">
        <v>303</v>
      </c>
      <c r="D108" s="126">
        <f t="shared" si="13"/>
        <v>75900</v>
      </c>
      <c r="E108" s="126">
        <f t="shared" si="13"/>
        <v>75900</v>
      </c>
      <c r="F108" s="126">
        <f t="shared" si="13"/>
        <v>29703.7</v>
      </c>
      <c r="G108" s="122" t="s">
        <v>149</v>
      </c>
      <c r="H108" s="122" t="s">
        <v>149</v>
      </c>
      <c r="I108" s="123">
        <f t="shared" si="10"/>
        <v>29703.7</v>
      </c>
      <c r="J108" s="123">
        <f t="shared" si="11"/>
        <v>46196.3</v>
      </c>
      <c r="K108" s="149">
        <f t="shared" si="12"/>
        <v>46196.3</v>
      </c>
    </row>
    <row r="109" spans="1:11" ht="12.75" customHeight="1">
      <c r="A109" s="151" t="s">
        <v>319</v>
      </c>
      <c r="B109" s="135"/>
      <c r="C109" s="136" t="s">
        <v>301</v>
      </c>
      <c r="D109" s="177">
        <v>75900</v>
      </c>
      <c r="E109" s="177">
        <f>D109</f>
        <v>75900</v>
      </c>
      <c r="F109" s="137">
        <v>29703.7</v>
      </c>
      <c r="G109" s="122"/>
      <c r="H109" s="122"/>
      <c r="I109" s="123">
        <f t="shared" si="10"/>
        <v>29703.7</v>
      </c>
      <c r="J109" s="123">
        <f t="shared" si="11"/>
        <v>46196.3</v>
      </c>
      <c r="K109" s="149">
        <f t="shared" si="12"/>
        <v>46196.3</v>
      </c>
    </row>
    <row r="110" spans="1:11" ht="12.75" customHeight="1">
      <c r="A110" s="157" t="s">
        <v>179</v>
      </c>
      <c r="B110" s="135"/>
      <c r="C110" s="138" t="s">
        <v>178</v>
      </c>
      <c r="D110" s="176">
        <f>D111</f>
        <v>18800</v>
      </c>
      <c r="E110" s="176">
        <f>E111</f>
        <v>18800</v>
      </c>
      <c r="F110" s="176">
        <f>F111</f>
        <v>4500</v>
      </c>
      <c r="G110" s="122" t="s">
        <v>149</v>
      </c>
      <c r="H110" s="122" t="s">
        <v>149</v>
      </c>
      <c r="I110" s="166">
        <f t="shared" si="10"/>
        <v>4500</v>
      </c>
      <c r="J110" s="166">
        <f t="shared" si="11"/>
        <v>14300</v>
      </c>
      <c r="K110" s="155">
        <f t="shared" si="12"/>
        <v>14300</v>
      </c>
    </row>
    <row r="111" spans="1:11" ht="12.75" customHeight="1">
      <c r="A111" s="156" t="s">
        <v>275</v>
      </c>
      <c r="B111" s="135"/>
      <c r="C111" s="136" t="s">
        <v>286</v>
      </c>
      <c r="D111" s="177">
        <v>18800</v>
      </c>
      <c r="E111" s="177">
        <f>D111</f>
        <v>18800</v>
      </c>
      <c r="F111" s="169">
        <v>4500</v>
      </c>
      <c r="G111" s="122" t="s">
        <v>149</v>
      </c>
      <c r="H111" s="122" t="s">
        <v>149</v>
      </c>
      <c r="I111" s="123">
        <f t="shared" si="10"/>
        <v>4500</v>
      </c>
      <c r="J111" s="123">
        <f t="shared" si="11"/>
        <v>14300</v>
      </c>
      <c r="K111" s="149">
        <f t="shared" si="12"/>
        <v>14300</v>
      </c>
    </row>
    <row r="112" spans="1:11" ht="12.75" customHeight="1" thickBot="1">
      <c r="A112" s="158" t="s">
        <v>132</v>
      </c>
      <c r="B112" s="159">
        <v>400</v>
      </c>
      <c r="C112" s="160" t="s">
        <v>149</v>
      </c>
      <c r="D112" s="161">
        <f>Лист1!D19-Лист2!D7</f>
        <v>-116600</v>
      </c>
      <c r="E112" s="161"/>
      <c r="F112" s="162">
        <f>Лист1!E19-Лист2!F7</f>
        <v>271542.9400000002</v>
      </c>
      <c r="G112" s="163" t="s">
        <v>149</v>
      </c>
      <c r="H112" s="163" t="s">
        <v>149</v>
      </c>
      <c r="I112" s="164" t="s">
        <v>149</v>
      </c>
      <c r="J112" s="160" t="s">
        <v>149</v>
      </c>
      <c r="K112" s="165" t="s">
        <v>149</v>
      </c>
    </row>
  </sheetData>
  <sheetProtection/>
  <mergeCells count="5">
    <mergeCell ref="F2:I2"/>
    <mergeCell ref="A2:A5"/>
    <mergeCell ref="C2:C5"/>
    <mergeCell ref="D2:D5"/>
    <mergeCell ref="E2:E5"/>
  </mergeCells>
  <printOptions/>
  <pageMargins left="0.2362204724409449" right="0.1968503937007874" top="0.1968503937007874" bottom="0.1968503937007874" header="0.1968503937007874" footer="0.1968503937007874"/>
  <pageSetup horizontalDpi="600" verticalDpi="600" orientation="landscape" paperSize="13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E20" sqref="E20"/>
    </sheetView>
  </sheetViews>
  <sheetFormatPr defaultColWidth="9.00390625" defaultRowHeight="12.75"/>
  <cols>
    <col min="1" max="1" width="37.375" style="0" customWidth="1"/>
    <col min="2" max="2" width="6.00390625" style="0" customWidth="1"/>
    <col min="3" max="3" width="21.375" style="0" customWidth="1"/>
    <col min="4" max="4" width="12.125" style="0" customWidth="1"/>
    <col min="5" max="5" width="13.00390625" style="0" customWidth="1"/>
    <col min="6" max="6" width="13.125" style="0" customWidth="1"/>
    <col min="7" max="7" width="9.375" style="0" customWidth="1"/>
    <col min="8" max="8" width="11.875" style="0" customWidth="1"/>
    <col min="9" max="9" width="12.875" style="0" customWidth="1"/>
  </cols>
  <sheetData>
    <row r="1" spans="1:8" ht="15">
      <c r="A1" s="3"/>
      <c r="B1" s="30" t="s">
        <v>81</v>
      </c>
      <c r="C1" s="11"/>
      <c r="D1" s="10"/>
      <c r="E1" s="10"/>
      <c r="F1" s="10"/>
      <c r="G1" s="10"/>
      <c r="H1" s="49" t="s">
        <v>56</v>
      </c>
    </row>
    <row r="2" spans="1:9" ht="13.5" thickBot="1">
      <c r="A2" s="65"/>
      <c r="B2" s="101"/>
      <c r="C2" s="66"/>
      <c r="D2" s="57"/>
      <c r="E2" s="57"/>
      <c r="F2" s="57"/>
      <c r="G2" s="57"/>
      <c r="H2" s="57"/>
      <c r="I2" s="58"/>
    </row>
    <row r="3" spans="1:9" ht="12.75">
      <c r="A3" s="85"/>
      <c r="B3" s="86"/>
      <c r="C3" s="86" t="s">
        <v>20</v>
      </c>
      <c r="D3" s="87"/>
      <c r="E3" s="88"/>
      <c r="F3" s="89" t="s">
        <v>9</v>
      </c>
      <c r="G3" s="90"/>
      <c r="H3" s="91"/>
      <c r="I3" s="92"/>
    </row>
    <row r="4" spans="1:9" ht="12.75">
      <c r="A4" s="93"/>
      <c r="B4" s="7" t="s">
        <v>23</v>
      </c>
      <c r="C4" s="22" t="s">
        <v>21</v>
      </c>
      <c r="D4" s="6" t="s">
        <v>73</v>
      </c>
      <c r="E4" s="25" t="s">
        <v>89</v>
      </c>
      <c r="F4" s="29" t="s">
        <v>10</v>
      </c>
      <c r="G4" s="25" t="s">
        <v>13</v>
      </c>
      <c r="H4" s="24"/>
      <c r="I4" s="94" t="s">
        <v>4</v>
      </c>
    </row>
    <row r="5" spans="1:9" ht="12.75">
      <c r="A5" s="95" t="s">
        <v>7</v>
      </c>
      <c r="B5" s="7" t="s">
        <v>24</v>
      </c>
      <c r="C5" s="22" t="s">
        <v>87</v>
      </c>
      <c r="D5" s="6" t="s">
        <v>74</v>
      </c>
      <c r="E5" s="26" t="s">
        <v>90</v>
      </c>
      <c r="F5" s="6" t="s">
        <v>11</v>
      </c>
      <c r="G5" s="6" t="s">
        <v>14</v>
      </c>
      <c r="H5" s="6" t="s">
        <v>15</v>
      </c>
      <c r="I5" s="94" t="s">
        <v>5</v>
      </c>
    </row>
    <row r="6" spans="1:9" ht="12.75">
      <c r="A6" s="96"/>
      <c r="B6" s="7" t="s">
        <v>25</v>
      </c>
      <c r="C6" s="22" t="s">
        <v>88</v>
      </c>
      <c r="D6" s="6" t="s">
        <v>5</v>
      </c>
      <c r="E6" s="26" t="s">
        <v>91</v>
      </c>
      <c r="F6" s="6" t="s">
        <v>12</v>
      </c>
      <c r="G6" s="6"/>
      <c r="H6" s="6"/>
      <c r="I6" s="94"/>
    </row>
    <row r="7" spans="1:9" ht="13.5" thickBot="1">
      <c r="A7" s="97">
        <v>1</v>
      </c>
      <c r="B7" s="9">
        <v>2</v>
      </c>
      <c r="C7" s="9">
        <v>3</v>
      </c>
      <c r="D7" s="5" t="s">
        <v>2</v>
      </c>
      <c r="E7" s="27" t="s">
        <v>3</v>
      </c>
      <c r="F7" s="5" t="s">
        <v>16</v>
      </c>
      <c r="G7" s="5" t="s">
        <v>17</v>
      </c>
      <c r="H7" s="5" t="s">
        <v>18</v>
      </c>
      <c r="I7" s="98" t="s">
        <v>19</v>
      </c>
    </row>
    <row r="8" spans="1:9" ht="22.5">
      <c r="A8" s="82" t="s">
        <v>82</v>
      </c>
      <c r="B8" s="38" t="s">
        <v>36</v>
      </c>
      <c r="C8" s="40" t="s">
        <v>53</v>
      </c>
      <c r="D8" s="81">
        <f>D16</f>
        <v>116600</v>
      </c>
      <c r="E8" s="75">
        <f>E19</f>
        <v>-271542.93999999994</v>
      </c>
      <c r="F8" s="28" t="s">
        <v>149</v>
      </c>
      <c r="G8" s="76" t="str">
        <f>G17</f>
        <v>-</v>
      </c>
      <c r="H8" s="76">
        <f>E8</f>
        <v>-271542.93999999994</v>
      </c>
      <c r="I8" s="16" t="s">
        <v>149</v>
      </c>
    </row>
    <row r="9" spans="1:9" ht="12.75">
      <c r="A9" s="99" t="s">
        <v>39</v>
      </c>
      <c r="B9" s="42"/>
      <c r="C9" s="54"/>
      <c r="D9" s="43"/>
      <c r="E9" s="43"/>
      <c r="F9" s="44"/>
      <c r="G9" s="44"/>
      <c r="H9" s="44"/>
      <c r="I9" s="45"/>
    </row>
    <row r="10" spans="1:9" ht="22.5">
      <c r="A10" s="82" t="s">
        <v>83</v>
      </c>
      <c r="B10" s="47" t="s">
        <v>40</v>
      </c>
      <c r="C10" s="2" t="s">
        <v>53</v>
      </c>
      <c r="D10" s="2" t="s">
        <v>149</v>
      </c>
      <c r="E10" s="2" t="s">
        <v>149</v>
      </c>
      <c r="F10" s="28" t="s">
        <v>149</v>
      </c>
      <c r="G10" s="28" t="s">
        <v>149</v>
      </c>
      <c r="H10" s="28" t="s">
        <v>149</v>
      </c>
      <c r="I10" s="16" t="s">
        <v>149</v>
      </c>
    </row>
    <row r="11" spans="1:9" ht="12.75">
      <c r="A11" s="99" t="s">
        <v>38</v>
      </c>
      <c r="B11" s="42"/>
      <c r="C11" s="43"/>
      <c r="D11" s="43"/>
      <c r="E11" s="43"/>
      <c r="F11" s="44"/>
      <c r="G11" s="44"/>
      <c r="H11" s="44"/>
      <c r="I11" s="45"/>
    </row>
    <row r="12" spans="1:9" ht="12.75">
      <c r="A12" s="82"/>
      <c r="B12" s="46"/>
      <c r="C12" s="2" t="s">
        <v>149</v>
      </c>
      <c r="D12" s="2" t="s">
        <v>149</v>
      </c>
      <c r="E12" s="2" t="s">
        <v>149</v>
      </c>
      <c r="F12" s="28" t="s">
        <v>149</v>
      </c>
      <c r="G12" s="28" t="s">
        <v>149</v>
      </c>
      <c r="H12" s="28" t="s">
        <v>149</v>
      </c>
      <c r="I12" s="16" t="s">
        <v>149</v>
      </c>
    </row>
    <row r="13" spans="1:9" ht="12.75">
      <c r="A13" s="82"/>
      <c r="B13" s="35"/>
      <c r="C13" s="2" t="s">
        <v>149</v>
      </c>
      <c r="D13" s="2" t="s">
        <v>149</v>
      </c>
      <c r="E13" s="2" t="s">
        <v>149</v>
      </c>
      <c r="F13" s="28" t="s">
        <v>149</v>
      </c>
      <c r="G13" s="28" t="s">
        <v>149</v>
      </c>
      <c r="H13" s="28" t="s">
        <v>149</v>
      </c>
      <c r="I13" s="16" t="s">
        <v>149</v>
      </c>
    </row>
    <row r="14" spans="1:9" ht="12.75">
      <c r="A14" s="82" t="s">
        <v>84</v>
      </c>
      <c r="B14" s="39" t="s">
        <v>41</v>
      </c>
      <c r="C14" s="2" t="s">
        <v>53</v>
      </c>
      <c r="D14" s="2" t="s">
        <v>149</v>
      </c>
      <c r="E14" s="2" t="s">
        <v>149</v>
      </c>
      <c r="F14" s="28" t="s">
        <v>149</v>
      </c>
      <c r="G14" s="28" t="s">
        <v>149</v>
      </c>
      <c r="H14" s="28" t="s">
        <v>149</v>
      </c>
      <c r="I14" s="16" t="s">
        <v>149</v>
      </c>
    </row>
    <row r="15" spans="1:9" ht="12.75">
      <c r="A15" s="99" t="s">
        <v>38</v>
      </c>
      <c r="B15" s="42"/>
      <c r="C15" s="50" t="s">
        <v>149</v>
      </c>
      <c r="D15" s="168" t="s">
        <v>149</v>
      </c>
      <c r="E15" s="168" t="s">
        <v>149</v>
      </c>
      <c r="F15" s="50" t="s">
        <v>149</v>
      </c>
      <c r="G15" s="50" t="s">
        <v>149</v>
      </c>
      <c r="H15" s="50" t="s">
        <v>149</v>
      </c>
      <c r="I15" s="51" t="s">
        <v>149</v>
      </c>
    </row>
    <row r="16" spans="1:9" ht="12.75">
      <c r="A16" s="82" t="s">
        <v>52</v>
      </c>
      <c r="B16" s="39" t="s">
        <v>37</v>
      </c>
      <c r="C16" s="2" t="s">
        <v>142</v>
      </c>
      <c r="D16" s="75">
        <f>D17+D18</f>
        <v>116600</v>
      </c>
      <c r="E16" s="2" t="s">
        <v>53</v>
      </c>
      <c r="F16" s="28" t="s">
        <v>149</v>
      </c>
      <c r="G16" s="75" t="s">
        <v>149</v>
      </c>
      <c r="H16" s="76" t="str">
        <f>G16</f>
        <v>-</v>
      </c>
      <c r="I16" s="16"/>
    </row>
    <row r="17" spans="1:9" ht="12.75">
      <c r="A17" s="82" t="s">
        <v>54</v>
      </c>
      <c r="B17" s="39" t="s">
        <v>43</v>
      </c>
      <c r="C17" s="2" t="s">
        <v>140</v>
      </c>
      <c r="D17" s="75">
        <f>-Лист1!D19</f>
        <v>-21729900</v>
      </c>
      <c r="E17" s="2" t="s">
        <v>53</v>
      </c>
      <c r="F17" s="28" t="s">
        <v>149</v>
      </c>
      <c r="G17" s="75" t="s">
        <v>149</v>
      </c>
      <c r="H17" s="76" t="str">
        <f>G17</f>
        <v>-</v>
      </c>
      <c r="I17" s="16" t="s">
        <v>53</v>
      </c>
    </row>
    <row r="18" spans="1:9" ht="12.75">
      <c r="A18" s="82" t="s">
        <v>55</v>
      </c>
      <c r="B18" s="39" t="s">
        <v>44</v>
      </c>
      <c r="C18" s="2" t="s">
        <v>141</v>
      </c>
      <c r="D18" s="75">
        <f>Лист2!D7</f>
        <v>21846500</v>
      </c>
      <c r="E18" s="2" t="s">
        <v>53</v>
      </c>
      <c r="F18" s="28" t="s">
        <v>149</v>
      </c>
      <c r="G18" s="2" t="s">
        <v>149</v>
      </c>
      <c r="H18" s="28" t="s">
        <v>149</v>
      </c>
      <c r="I18" s="16" t="s">
        <v>53</v>
      </c>
    </row>
    <row r="19" spans="1:9" ht="22.5">
      <c r="A19" s="82" t="s">
        <v>60</v>
      </c>
      <c r="B19" s="42" t="s">
        <v>45</v>
      </c>
      <c r="C19" s="2" t="s">
        <v>53</v>
      </c>
      <c r="D19" s="43" t="s">
        <v>53</v>
      </c>
      <c r="E19" s="80">
        <f>E20</f>
        <v>-271542.93999999994</v>
      </c>
      <c r="F19" s="44" t="s">
        <v>149</v>
      </c>
      <c r="G19" s="43" t="s">
        <v>149</v>
      </c>
      <c r="H19" s="77">
        <f>E19</f>
        <v>-271542.93999999994</v>
      </c>
      <c r="I19" s="45" t="s">
        <v>53</v>
      </c>
    </row>
    <row r="20" spans="1:9" ht="33.75">
      <c r="A20" s="82" t="s">
        <v>86</v>
      </c>
      <c r="B20" s="39" t="s">
        <v>46</v>
      </c>
      <c r="C20" s="50" t="s">
        <v>53</v>
      </c>
      <c r="D20" s="50" t="s">
        <v>53</v>
      </c>
      <c r="E20" s="79">
        <f>E22+E23</f>
        <v>-271542.93999999994</v>
      </c>
      <c r="F20" s="50" t="s">
        <v>149</v>
      </c>
      <c r="G20" s="50" t="s">
        <v>53</v>
      </c>
      <c r="H20" s="74">
        <f>E20</f>
        <v>-271542.93999999994</v>
      </c>
      <c r="I20" s="51" t="s">
        <v>53</v>
      </c>
    </row>
    <row r="21" spans="1:9" ht="12.75">
      <c r="A21" s="99" t="s">
        <v>38</v>
      </c>
      <c r="B21" s="42"/>
      <c r="C21" s="43"/>
      <c r="D21" s="43"/>
      <c r="E21" s="43"/>
      <c r="F21" s="44"/>
      <c r="G21" s="44"/>
      <c r="H21" s="77"/>
      <c r="I21" s="45"/>
    </row>
    <row r="22" spans="1:9" ht="22.5">
      <c r="A22" s="82" t="s">
        <v>58</v>
      </c>
      <c r="B22" s="47" t="s">
        <v>47</v>
      </c>
      <c r="C22" s="28" t="s">
        <v>53</v>
      </c>
      <c r="D22" s="2" t="s">
        <v>53</v>
      </c>
      <c r="E22" s="75">
        <v>-2026401.75</v>
      </c>
      <c r="F22" s="28" t="s">
        <v>53</v>
      </c>
      <c r="G22" s="2" t="s">
        <v>53</v>
      </c>
      <c r="H22" s="75">
        <f>E22</f>
        <v>-2026401.75</v>
      </c>
      <c r="I22" s="16" t="s">
        <v>53</v>
      </c>
    </row>
    <row r="23" spans="1:9" ht="23.25" thickBot="1">
      <c r="A23" s="100" t="s">
        <v>59</v>
      </c>
      <c r="B23" s="48" t="s">
        <v>48</v>
      </c>
      <c r="C23" s="21" t="s">
        <v>53</v>
      </c>
      <c r="D23" s="33" t="s">
        <v>53</v>
      </c>
      <c r="E23" s="78">
        <v>1754858.81</v>
      </c>
      <c r="F23" s="21" t="s">
        <v>149</v>
      </c>
      <c r="G23" s="33" t="s">
        <v>53</v>
      </c>
      <c r="H23" s="78">
        <f>E23</f>
        <v>1754858.81</v>
      </c>
      <c r="I23" s="34" t="s">
        <v>53</v>
      </c>
    </row>
    <row r="24" spans="1:9" ht="22.5">
      <c r="A24" s="82" t="s">
        <v>61</v>
      </c>
      <c r="B24" s="42" t="s">
        <v>49</v>
      </c>
      <c r="C24" s="50" t="s">
        <v>53</v>
      </c>
      <c r="D24" s="2" t="s">
        <v>53</v>
      </c>
      <c r="E24" s="2" t="s">
        <v>53</v>
      </c>
      <c r="F24" s="50" t="s">
        <v>149</v>
      </c>
      <c r="G24" s="50" t="s">
        <v>149</v>
      </c>
      <c r="H24" s="50" t="s">
        <v>149</v>
      </c>
      <c r="I24" s="51" t="s">
        <v>53</v>
      </c>
    </row>
    <row r="25" spans="1:9" ht="12.75">
      <c r="A25" s="99" t="s">
        <v>39</v>
      </c>
      <c r="B25" s="42"/>
      <c r="C25" s="52"/>
      <c r="D25" s="43"/>
      <c r="E25" s="43"/>
      <c r="F25" s="29"/>
      <c r="G25" s="43"/>
      <c r="H25" s="29"/>
      <c r="I25" s="53"/>
    </row>
    <row r="26" spans="1:9" ht="12.75">
      <c r="A26" s="82" t="s">
        <v>75</v>
      </c>
      <c r="B26" s="47" t="s">
        <v>50</v>
      </c>
      <c r="C26" s="43" t="s">
        <v>53</v>
      </c>
      <c r="D26" s="44" t="s">
        <v>53</v>
      </c>
      <c r="E26" s="44" t="s">
        <v>53</v>
      </c>
      <c r="F26" s="44" t="s">
        <v>149</v>
      </c>
      <c r="G26" s="44" t="s">
        <v>149</v>
      </c>
      <c r="H26" s="44" t="s">
        <v>149</v>
      </c>
      <c r="I26" s="45" t="s">
        <v>53</v>
      </c>
    </row>
    <row r="27" spans="1:9" ht="13.5" thickBot="1">
      <c r="A27" s="100" t="s">
        <v>76</v>
      </c>
      <c r="B27" s="48" t="s">
        <v>51</v>
      </c>
      <c r="C27" s="33" t="s">
        <v>53</v>
      </c>
      <c r="D27" s="21" t="s">
        <v>53</v>
      </c>
      <c r="E27" s="21" t="s">
        <v>53</v>
      </c>
      <c r="F27" s="21" t="s">
        <v>149</v>
      </c>
      <c r="G27" s="21" t="s">
        <v>149</v>
      </c>
      <c r="H27" s="21" t="s">
        <v>149</v>
      </c>
      <c r="I27" s="34" t="s">
        <v>53</v>
      </c>
    </row>
    <row r="28" spans="1:9" ht="12.75">
      <c r="A28" s="41"/>
      <c r="B28" s="56"/>
      <c r="C28" s="20"/>
      <c r="D28" s="20"/>
      <c r="E28" s="20"/>
      <c r="F28" s="20"/>
      <c r="G28" s="20"/>
      <c r="H28" s="20"/>
      <c r="I28" s="20"/>
    </row>
    <row r="29" spans="1:9" ht="12.75">
      <c r="A29" s="31"/>
      <c r="B29" s="31"/>
      <c r="C29" s="20"/>
      <c r="D29" s="20"/>
      <c r="E29" s="20"/>
      <c r="F29" s="20"/>
      <c r="G29" s="20"/>
      <c r="H29" s="20"/>
      <c r="I29" s="20"/>
    </row>
    <row r="30" spans="1:9" ht="12.75">
      <c r="A30" s="32" t="s">
        <v>29</v>
      </c>
      <c r="B30" s="32"/>
      <c r="C30" s="199" t="s">
        <v>335</v>
      </c>
      <c r="D30" s="37"/>
      <c r="E30" s="37" t="s">
        <v>30</v>
      </c>
      <c r="F30" s="20"/>
      <c r="G30" s="20"/>
      <c r="H30" s="20"/>
      <c r="I30" s="20"/>
    </row>
    <row r="31" spans="1:9" ht="12.75">
      <c r="A31" s="11" t="s">
        <v>32</v>
      </c>
      <c r="B31" s="11"/>
      <c r="C31" s="10"/>
      <c r="D31" s="8"/>
      <c r="E31" s="8" t="s">
        <v>336</v>
      </c>
      <c r="F31" s="8"/>
      <c r="G31" s="8"/>
      <c r="H31" s="8"/>
      <c r="I31" s="8"/>
    </row>
    <row r="32" spans="1:9" ht="12.75">
      <c r="A32" s="3"/>
      <c r="B32" s="3"/>
      <c r="C32" s="3"/>
      <c r="D32" s="8"/>
      <c r="E32" s="8"/>
      <c r="F32" s="17" t="s">
        <v>33</v>
      </c>
      <c r="G32" s="1"/>
      <c r="H32" s="8"/>
      <c r="I32" s="8"/>
    </row>
    <row r="33" spans="1:9" ht="12.75">
      <c r="A33" s="11" t="s">
        <v>324</v>
      </c>
      <c r="B33" s="11"/>
      <c r="C33" s="10"/>
      <c r="D33" s="8"/>
      <c r="E33" s="8"/>
      <c r="F33" s="8"/>
      <c r="G33" s="8"/>
      <c r="H33" s="8"/>
      <c r="I33" s="8"/>
    </row>
    <row r="34" spans="1:9" ht="12.75">
      <c r="A34" s="11" t="s">
        <v>34</v>
      </c>
      <c r="B34" s="11"/>
      <c r="C34" s="10"/>
      <c r="D34" s="8"/>
      <c r="E34" s="8"/>
      <c r="F34" s="8"/>
      <c r="G34" s="8"/>
      <c r="H34" s="8"/>
      <c r="I34" s="8"/>
    </row>
    <row r="35" spans="1:9" ht="12.75">
      <c r="A35" s="11"/>
      <c r="B35" s="11"/>
      <c r="C35" s="17"/>
      <c r="D35" s="8"/>
      <c r="E35" s="57"/>
      <c r="F35" s="8"/>
      <c r="G35" s="8"/>
      <c r="H35" s="8"/>
      <c r="I35" s="58"/>
    </row>
    <row r="36" spans="1:9" ht="16.5" customHeight="1">
      <c r="A36" s="84" t="s">
        <v>382</v>
      </c>
      <c r="B36" s="3"/>
      <c r="C36" s="3"/>
      <c r="D36" s="8"/>
      <c r="E36" s="8"/>
      <c r="F36" s="8"/>
      <c r="G36" s="8"/>
      <c r="H36" s="8"/>
      <c r="I36" s="58"/>
    </row>
  </sheetData>
  <sheetProtection/>
  <printOptions/>
  <pageMargins left="0.3937007874015748" right="0.3937007874015748" top="0.26" bottom="0.41" header="0.2" footer="0.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111</cp:lastModifiedBy>
  <cp:lastPrinted>2013-05-08T10:32:16Z</cp:lastPrinted>
  <dcterms:created xsi:type="dcterms:W3CDTF">1999-06-18T11:49:53Z</dcterms:created>
  <dcterms:modified xsi:type="dcterms:W3CDTF">2013-05-08T10:32:18Z</dcterms:modified>
  <cp:category/>
  <cp:version/>
  <cp:contentType/>
  <cp:contentStatus/>
</cp:coreProperties>
</file>